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455" windowHeight="4695" tabRatio="785" activeTab="0"/>
  </bookViews>
  <sheets>
    <sheet name="MENSAL" sheetId="1" r:id="rId1"/>
    <sheet name="Plan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<sst xmlns="http://schemas.openxmlformats.org/spreadsheetml/2006/main" count="79" uniqueCount="70">
  <si>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</si>
  <si>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</si>
  <si>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</si>
  <si>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</si>
  <si>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</si>
  <si>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</si>
  <si>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</si>
  <si>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</si>
  <si>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</si>
  <si>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</si>
  <si>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</si>
  <si>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</si>
  <si>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</si>
  <si>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</si>
  <si>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</si>
  <si>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RENDIMENTOS DE APLICAÇÕES FINANCEIRAS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</si>
  <si>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</si>
  <si>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</si>
  <si>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</si>
  <si>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</si>
  <si>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</si>
  <si>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           2.415-5</t>
  </si>
  <si>
    <t>TOTAL GERAL</t>
  </si>
  <si>
    <t xml:space="preserve">001.2757-X 2.415-5 </t>
  </si>
  <si>
    <t>-</t>
  </si>
  <si>
    <t>Francisco de Sales Oliveira dos Santos</t>
  </si>
  <si>
    <t xml:space="preserve">Secretario Adj.  de Estado do Desenv. </t>
  </si>
  <si>
    <t>Ambiental - SEDAM/RO</t>
  </si>
  <si>
    <t>Matricula: 300137877</t>
  </si>
  <si>
    <t>SEDAM - TAXA DE LICENÇA PRÉVIA - TLP</t>
  </si>
  <si>
    <t>SEDAM - TAXA DE LICENÇA DE INSTALAÇÃO - TLI</t>
  </si>
  <si>
    <t>SEDAM - TAXA DE LICENÇA DE OPERAÇÃO - TLO</t>
  </si>
  <si>
    <t>SEDAM - TAXA DE LICENÇA AMBIENTAL ÚNICA - TLAU</t>
  </si>
  <si>
    <t>SEDAM - TAXA DE AUTORIZAÇÃO AMBIENTAL - TAA</t>
  </si>
  <si>
    <t>SEDAM - TAXA DE RENOVAÇÃO DE LICENÇA AMBIENTAL - TRL</t>
  </si>
  <si>
    <t>SEDAM - TAXA DE PRORROGAÇÃO DE AUTORIZAÇÃO AMBIENTAL - TPAA</t>
  </si>
  <si>
    <t>SEDAM - TAXA DE CERTIDÃO AMBIENTAL - TCA</t>
  </si>
  <si>
    <t>SEDAM - TAXA DE AVERBAÇÃO - TA</t>
  </si>
  <si>
    <t>SEDAM - TX DE ANÁLISE EST. IMPACTO AMB. RESPEC. RELAT.IMPACTO AMB. - EIA/RIMA</t>
  </si>
  <si>
    <t>SEDAM - TAXA DE SERVIÇOS FLORESTAIS - TSF</t>
  </si>
  <si>
    <t>SEDAM - TAXA DE SERVIÇOS AMBIENTAIS DIVERSOS - TSAD</t>
  </si>
  <si>
    <t>SEDAM - MULTAS POR INFRAÇÃO À LEGISLAÇÃO AMBIENTAL</t>
  </si>
  <si>
    <t>SEDAM - MULTAS E TAXAS EMITIDAS PELOS CONVENIADOS DA SEDAM</t>
  </si>
  <si>
    <t>SEDAM - PARCELAMENTO DE MULTAS</t>
  </si>
  <si>
    <t>SEDAM - DÍVIDA ATIVA - CRÉDITO NÃO TRIBUTÁRIO - MULTA AMBIENTAL</t>
  </si>
  <si>
    <t>SEDAM - OUTRAS CERTIDÕES</t>
  </si>
  <si>
    <t>001.2757-X 10074-9</t>
  </si>
  <si>
    <t>TOTAL 10074-9</t>
  </si>
  <si>
    <t xml:space="preserve"> Audinéia Teixeira da Silva Queiroz </t>
  </si>
  <si>
    <t>Chefe da Divisão de Arrecadação</t>
  </si>
  <si>
    <t xml:space="preserve"> CPF: 623.204.242-53 </t>
  </si>
  <si>
    <t xml:space="preserve"> CRC/RO-009490/O-4 </t>
  </si>
  <si>
    <t>Luciana Maciel Tavares</t>
  </si>
  <si>
    <t>Gerente Financeira e Contábil</t>
  </si>
  <si>
    <t>CRC/RO-007213/O-5</t>
  </si>
  <si>
    <t>Erilene Matos Martins</t>
  </si>
  <si>
    <t>Mat. 300139765</t>
  </si>
  <si>
    <t xml:space="preserve"> Contadora</t>
  </si>
  <si>
    <t>CPF: 901.580.162-20</t>
  </si>
  <si>
    <t>001.2757-X 400140-0</t>
  </si>
  <si>
    <t>TOTAL 400140-0</t>
  </si>
  <si>
    <t>DEVOLUÇÃO DE DIÁRIAS/SUP. FUNDOS DE EXERCICIOS ANTERIORES</t>
  </si>
  <si>
    <r>
      <t xml:space="preserve">VALORES LANÇADOS EM DUPLICIDADE </t>
    </r>
    <r>
      <rPr>
        <sz val="6"/>
        <rFont val="Calibri"/>
        <family val="2"/>
      </rPr>
      <t>(ESTORNADOS)</t>
    </r>
  </si>
  <si>
    <t>TOTAL   9.130-8</t>
  </si>
  <si>
    <t>PAGTOS EFETUADOS POR DEPÓSITO/RECEITAS</t>
  </si>
  <si>
    <t>JANEIRO/2018</t>
  </si>
  <si>
    <t>DEZEMBRO/2018</t>
  </si>
  <si>
    <t xml:space="preserve">OBS.: </t>
  </si>
  <si>
    <t>LANÇAMENTO DE 30% DAS RECEITAS NA FONTE 0148000000  E DE 70% DA RECEITAS NA FONTE 0205000000.                                    A PARTIR DO MÊS DE SETEMBRO DE 2018. CONF DECRETO Nº 22.698 DE 23/03/2018  DESVINCULAÇÃO.</t>
  </si>
  <si>
    <t>Porto Velho/RO, 31 de dezembro de 2018.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</si>
</sst>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51" applyFont="1" applyAlignment="1">
      <alignment/>
    </xf>
    <xf numFmtId="43" fontId="0" fillId="0" borderId="0" xfId="5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51" applyNumberFormat="1" applyFont="1" applyAlignment="1">
      <alignment/>
    </xf>
    <xf numFmtId="43" fontId="0" fillId="0" borderId="0" xfId="5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3" fontId="0" fillId="0" borderId="0" xfId="51" applyFont="1" applyFill="1" applyAlignment="1">
      <alignment horizontal="center"/>
    </xf>
    <xf numFmtId="43" fontId="0" fillId="0" borderId="0" xfId="5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3" fontId="49" fillId="0" borderId="0" xfId="0" applyNumberFormat="1" applyFont="1" applyAlignment="1">
      <alignment/>
    </xf>
    <xf numFmtId="43" fontId="49" fillId="0" borderId="0" xfId="51" applyFont="1" applyAlignment="1">
      <alignment/>
    </xf>
    <xf numFmtId="43" fontId="49" fillId="0" borderId="0" xfId="51" applyFont="1" applyAlignment="1">
      <alignment horizontal="center"/>
    </xf>
    <xf numFmtId="16" fontId="23" fillId="0" borderId="10" xfId="0" applyNumberFormat="1" applyFont="1" applyFill="1" applyBorder="1" applyAlignment="1">
      <alignment horizontal="center"/>
    </xf>
    <xf numFmtId="43" fontId="23" fillId="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43" fontId="50" fillId="0" borderId="11" xfId="0" applyNumberFormat="1" applyFont="1" applyBorder="1" applyAlignment="1">
      <alignment/>
    </xf>
    <xf numFmtId="16" fontId="23" fillId="0" borderId="12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43" fontId="50" fillId="0" borderId="13" xfId="0" applyNumberFormat="1" applyFont="1" applyBorder="1" applyAlignment="1">
      <alignment/>
    </xf>
    <xf numFmtId="43" fontId="51" fillId="0" borderId="14" xfId="0" applyNumberFormat="1" applyFont="1" applyBorder="1" applyAlignment="1">
      <alignment/>
    </xf>
    <xf numFmtId="43" fontId="50" fillId="0" borderId="13" xfId="51" applyFont="1" applyBorder="1" applyAlignment="1">
      <alignment/>
    </xf>
    <xf numFmtId="43" fontId="23" fillId="0" borderId="13" xfId="5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/>
    </xf>
    <xf numFmtId="4" fontId="50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 horizontal="center"/>
    </xf>
    <xf numFmtId="43" fontId="51" fillId="0" borderId="15" xfId="0" applyNumberFormat="1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51" applyFont="1" applyAlignment="1">
      <alignment/>
    </xf>
    <xf numFmtId="0" fontId="48" fillId="0" borderId="0" xfId="0" applyFont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43" fontId="26" fillId="0" borderId="18" xfId="0" applyNumberFormat="1" applyFont="1" applyFill="1" applyBorder="1" applyAlignment="1">
      <alignment horizontal="center"/>
    </xf>
    <xf numFmtId="43" fontId="26" fillId="0" borderId="19" xfId="0" applyNumberFormat="1" applyFont="1" applyFill="1" applyBorder="1" applyAlignment="1">
      <alignment horizontal="center"/>
    </xf>
    <xf numFmtId="43" fontId="51" fillId="0" borderId="19" xfId="51" applyNumberFormat="1" applyFont="1" applyBorder="1" applyAlignment="1">
      <alignment/>
    </xf>
    <xf numFmtId="43" fontId="51" fillId="0" borderId="19" xfId="0" applyNumberFormat="1" applyFont="1" applyBorder="1" applyAlignment="1">
      <alignment horizontal="center"/>
    </xf>
    <xf numFmtId="43" fontId="51" fillId="0" borderId="19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50" fillId="0" borderId="20" xfId="0" applyNumberFormat="1" applyFont="1" applyBorder="1" applyAlignment="1">
      <alignment/>
    </xf>
    <xf numFmtId="43" fontId="50" fillId="0" borderId="21" xfId="0" applyNumberFormat="1" applyFont="1" applyBorder="1" applyAlignment="1">
      <alignment/>
    </xf>
    <xf numFmtId="43" fontId="50" fillId="0" borderId="21" xfId="51" applyFont="1" applyBorder="1" applyAlignment="1">
      <alignment/>
    </xf>
    <xf numFmtId="43" fontId="51" fillId="0" borderId="22" xfId="0" applyNumberFormat="1" applyFont="1" applyBorder="1" applyAlignment="1">
      <alignment/>
    </xf>
    <xf numFmtId="43" fontId="51" fillId="0" borderId="23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43" fontId="23" fillId="0" borderId="19" xfId="0" applyNumberFormat="1" applyFont="1" applyFill="1" applyBorder="1" applyAlignment="1">
      <alignment horizontal="center" vertical="center"/>
    </xf>
    <xf numFmtId="43" fontId="23" fillId="0" borderId="24" xfId="0" applyNumberFormat="1" applyFont="1" applyFill="1" applyBorder="1" applyAlignment="1">
      <alignment horizontal="center" vertical="center"/>
    </xf>
    <xf numFmtId="43" fontId="50" fillId="0" borderId="24" xfId="0" applyNumberFormat="1" applyFont="1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/>
    </xf>
    <xf numFmtId="17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>
      <alignment horizontal="left" wrapText="1"/>
    </xf>
    <xf numFmtId="170" fontId="47" fillId="0" borderId="13" xfId="0" applyNumberFormat="1" applyFont="1" applyFill="1" applyBorder="1" applyAlignment="1">
      <alignment horizontal="center"/>
    </xf>
    <xf numFmtId="0" fontId="47" fillId="5" borderId="25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39" fontId="31" fillId="0" borderId="0" xfId="53" applyNumberFormat="1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7" fillId="16" borderId="16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/>
    </xf>
    <xf numFmtId="170" fontId="52" fillId="0" borderId="0" xfId="0" applyNumberFormat="1" applyFont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PAF_GFC\DIVIS&#195;O%20DE%20ARRECADA&#199;&#195;O\CONTABILIDADE\PANILHA%20BANCARIA%202016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Jan 2016"/>
      <sheetName val="fev 2016"/>
      <sheetName val="Mar 2016"/>
      <sheetName val="Abr 2016"/>
      <sheetName val="Mai 2016"/>
      <sheetName val="Jun 2016"/>
      <sheetName val="Jul 2016"/>
      <sheetName val="Ago 2016"/>
      <sheetName val="Set 2016"/>
      <sheetName val="Out 2016"/>
      <sheetName val="Nov 2016"/>
      <sheetName val="Dez 2016"/>
      <sheetName val="JAN 2017"/>
      <sheetName val="FEV 2017"/>
      <sheetName val="MARÇ 2017 "/>
      <sheetName val="ABR 2017"/>
      <sheetName val="Mai 2017 "/>
      <sheetName val="JUN 2017  "/>
      <sheetName val="JUL 2017  "/>
      <sheetName val="AGO 2017 "/>
      <sheetName val="SET 2017"/>
      <sheetName val="OUT 2017 "/>
      <sheetName val="NOV 2017"/>
      <sheetName val="DEZ 2017"/>
      <sheetName val="JAN 2018"/>
      <sheetName val="FEV 2018"/>
      <sheetName val="MARÇ 2018 "/>
      <sheetName val="ABRIL 2018 "/>
      <sheetName val="MAIO 2018  "/>
      <sheetName val="JUNH 2018"/>
      <sheetName val="JUL 2018"/>
      <sheetName val="AGO 2018 "/>
      <sheetName val="SET 2018"/>
      <sheetName val="OUT 2018 "/>
      <sheetName val="NOV 2018 "/>
      <sheetName val="DEZ 2018"/>
    </sheetNames>
    <sheetDataSet>
      <sheetData sheetId="33">
        <row r="18">
          <cell r="C18">
            <v>243.78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Layout" zoomScale="120" zoomScalePageLayoutView="120" workbookViewId="0" topLeftCell="L1">
      <selection activeCell="W16" sqref="W16"/>
    </sheetView>
  </sheetViews>
  <sheetFormatPr defaultColWidth="0" defaultRowHeight="15"/>
  <cols>
    <col min="1" max="1" width="10.421875" style="2" customWidth="1"/>
    <col min="2" max="2" width="9.421875" style="2" customWidth="1"/>
    <col min="3" max="3" width="10.00390625" style="2" customWidth="1"/>
    <col min="4" max="4" width="10.8515625" style="1" customWidth="1"/>
    <col min="5" max="5" width="10.140625" style="3" customWidth="1"/>
    <col min="6" max="6" width="10.00390625" style="3" customWidth="1"/>
    <col min="7" max="7" width="10.57421875" style="3" customWidth="1"/>
    <col min="8" max="9" width="10.28125" style="3" customWidth="1"/>
    <col min="10" max="10" width="10.140625" style="3" customWidth="1"/>
    <col min="11" max="11" width="11.00390625" style="3" customWidth="1"/>
    <col min="12" max="12" width="10.57421875" style="3" customWidth="1"/>
    <col min="13" max="15" width="11.00390625" style="3" customWidth="1"/>
    <col min="16" max="16" width="9.8515625" style="3" customWidth="1"/>
    <col min="17" max="17" width="10.00390625" style="3" customWidth="1"/>
    <col min="18" max="18" width="8.8515625" style="3" customWidth="1"/>
    <col min="19" max="19" width="9.57421875" style="3" customWidth="1"/>
    <col min="20" max="20" width="10.57421875" style="3" customWidth="1"/>
    <col min="21" max="22" width="9.8515625" style="3" customWidth="1"/>
    <col min="23" max="23" width="11.00390625" style="0" customWidth="1"/>
    <col min="24" max="24" width="9.57421875" style="0" customWidth="1"/>
    <col min="25" max="25" width="7.7109375" style="0" customWidth="1"/>
    <col min="26" max="26" width="9.57421875" style="0" customWidth="1"/>
    <col min="27" max="27" width="11.00390625" style="0" customWidth="1"/>
    <col min="28" max="28" width="7.00390625" style="0" customWidth="1"/>
    <col min="29" max="29" width="8.7109375" style="0" customWidth="1"/>
    <col min="30" max="30" width="11.57421875" style="0" customWidth="1"/>
    <col min="31" max="31" width="7.8515625" style="0" customWidth="1"/>
    <col min="32" max="32" width="10.8515625" style="0" customWidth="1"/>
    <col min="33" max="33" width="11.00390625" style="0" customWidth="1"/>
    <col min="34" max="34" width="7.28125" style="0" customWidth="1"/>
    <col min="35" max="35" width="7.8515625" style="0" customWidth="1"/>
    <col min="36" max="36" width="11.00390625" style="0" customWidth="1"/>
    <col min="37" max="37" width="14.8515625" style="0" customWidth="1"/>
    <col min="38" max="38" width="15.28125" style="0" customWidth="1"/>
    <col min="39" max="16384" width="0" style="0" hidden="1" customWidth="1"/>
  </cols>
  <sheetData>
    <row r="1" spans="1:36" ht="27.75" customHeight="1" thickBot="1">
      <c r="A1" s="107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99" t="s">
        <v>65</v>
      </c>
      <c r="O1" s="100"/>
      <c r="P1" s="101"/>
      <c r="Q1" s="107" t="s">
        <v>19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9"/>
      <c r="AE1" s="99" t="s">
        <v>66</v>
      </c>
      <c r="AF1" s="100"/>
      <c r="AG1" s="100"/>
      <c r="AH1" s="100"/>
      <c r="AI1" s="100"/>
      <c r="AJ1" s="101"/>
    </row>
    <row r="2" spans="1:36" ht="24" customHeight="1" thickBot="1">
      <c r="A2" s="102" t="s">
        <v>1</v>
      </c>
      <c r="B2" s="92" t="s">
        <v>23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2" t="s">
        <v>23</v>
      </c>
      <c r="R2" s="93"/>
      <c r="S2" s="93"/>
      <c r="T2" s="93"/>
      <c r="U2" s="93"/>
      <c r="V2" s="93"/>
      <c r="W2" s="94"/>
      <c r="X2" s="91" t="s">
        <v>16</v>
      </c>
      <c r="Y2" s="91"/>
      <c r="Z2" s="91"/>
      <c r="AA2" s="104" t="s">
        <v>18</v>
      </c>
      <c r="AB2" s="104"/>
      <c r="AC2" s="104"/>
      <c r="AD2" s="96" t="s">
        <v>46</v>
      </c>
      <c r="AE2" s="96"/>
      <c r="AF2" s="96"/>
      <c r="AG2" s="81" t="s">
        <v>59</v>
      </c>
      <c r="AH2" s="82"/>
      <c r="AI2" s="83"/>
      <c r="AJ2" s="87" t="s">
        <v>22</v>
      </c>
    </row>
    <row r="3" spans="1:36" s="4" customFormat="1" ht="18" customHeight="1" thickBot="1">
      <c r="A3" s="102"/>
      <c r="B3" s="49">
        <v>9001</v>
      </c>
      <c r="C3" s="49">
        <v>9002</v>
      </c>
      <c r="D3" s="49">
        <v>9003</v>
      </c>
      <c r="E3" s="49">
        <v>9004</v>
      </c>
      <c r="F3" s="49">
        <v>9005</v>
      </c>
      <c r="G3" s="49">
        <v>9006</v>
      </c>
      <c r="H3" s="49">
        <v>9007</v>
      </c>
      <c r="I3" s="49">
        <v>9008</v>
      </c>
      <c r="J3" s="49">
        <v>9009</v>
      </c>
      <c r="K3" s="49">
        <v>9010</v>
      </c>
      <c r="L3" s="49">
        <v>9011</v>
      </c>
      <c r="M3" s="49">
        <v>9012</v>
      </c>
      <c r="N3" s="49">
        <v>9013</v>
      </c>
      <c r="O3" s="49">
        <v>9014</v>
      </c>
      <c r="P3" s="49">
        <v>9015</v>
      </c>
      <c r="Q3" s="49">
        <v>9016</v>
      </c>
      <c r="R3" s="49">
        <v>9017</v>
      </c>
      <c r="S3" s="49" t="s">
        <v>14</v>
      </c>
      <c r="T3" s="105" t="s">
        <v>15</v>
      </c>
      <c r="U3" s="105" t="s">
        <v>61</v>
      </c>
      <c r="V3" s="105" t="s">
        <v>62</v>
      </c>
      <c r="W3" s="95" t="s">
        <v>21</v>
      </c>
      <c r="X3" s="89" t="s">
        <v>17</v>
      </c>
      <c r="Y3" s="89" t="s">
        <v>14</v>
      </c>
      <c r="Z3" s="87" t="s">
        <v>20</v>
      </c>
      <c r="AA3" s="89" t="s">
        <v>17</v>
      </c>
      <c r="AB3" s="89" t="s">
        <v>14</v>
      </c>
      <c r="AC3" s="87" t="s">
        <v>63</v>
      </c>
      <c r="AD3" s="89" t="s">
        <v>17</v>
      </c>
      <c r="AE3" s="89" t="s">
        <v>14</v>
      </c>
      <c r="AF3" s="87" t="s">
        <v>47</v>
      </c>
      <c r="AG3" s="89" t="s">
        <v>17</v>
      </c>
      <c r="AH3" s="89" t="s">
        <v>14</v>
      </c>
      <c r="AI3" s="87" t="s">
        <v>60</v>
      </c>
      <c r="AJ3" s="87"/>
    </row>
    <row r="4" spans="1:36" s="4" customFormat="1" ht="86.25" customHeight="1" thickBot="1">
      <c r="A4" s="103"/>
      <c r="B4" s="57" t="s">
        <v>29</v>
      </c>
      <c r="C4" s="57" t="s">
        <v>30</v>
      </c>
      <c r="D4" s="57" t="s">
        <v>31</v>
      </c>
      <c r="E4" s="57" t="s">
        <v>32</v>
      </c>
      <c r="F4" s="57" t="s">
        <v>33</v>
      </c>
      <c r="G4" s="57" t="s">
        <v>34</v>
      </c>
      <c r="H4" s="57" t="s">
        <v>35</v>
      </c>
      <c r="I4" s="57" t="s">
        <v>36</v>
      </c>
      <c r="J4" s="57" t="s">
        <v>37</v>
      </c>
      <c r="K4" s="57" t="s">
        <v>38</v>
      </c>
      <c r="L4" s="57" t="s">
        <v>39</v>
      </c>
      <c r="M4" s="57" t="s">
        <v>40</v>
      </c>
      <c r="N4" s="57" t="s">
        <v>41</v>
      </c>
      <c r="O4" s="57" t="s">
        <v>42</v>
      </c>
      <c r="P4" s="57" t="s">
        <v>43</v>
      </c>
      <c r="Q4" s="57" t="s">
        <v>44</v>
      </c>
      <c r="R4" s="57" t="s">
        <v>45</v>
      </c>
      <c r="S4" s="75" t="s">
        <v>64</v>
      </c>
      <c r="T4" s="106"/>
      <c r="U4" s="106"/>
      <c r="V4" s="106"/>
      <c r="W4" s="95"/>
      <c r="X4" s="90"/>
      <c r="Y4" s="90"/>
      <c r="Z4" s="88"/>
      <c r="AA4" s="90"/>
      <c r="AB4" s="90"/>
      <c r="AC4" s="88"/>
      <c r="AD4" s="89"/>
      <c r="AE4" s="90"/>
      <c r="AF4" s="88"/>
      <c r="AG4" s="90"/>
      <c r="AH4" s="90"/>
      <c r="AI4" s="88"/>
      <c r="AJ4" s="88"/>
    </row>
    <row r="5" spans="1:38" ht="15">
      <c r="A5" s="31" t="s">
        <v>2</v>
      </c>
      <c r="B5" s="32">
        <v>19958.43</v>
      </c>
      <c r="C5" s="32">
        <v>29801.01</v>
      </c>
      <c r="D5" s="32">
        <v>69072.42</v>
      </c>
      <c r="E5" s="32">
        <v>2457.22</v>
      </c>
      <c r="F5" s="32">
        <v>9371.03</v>
      </c>
      <c r="G5" s="32">
        <v>11461.2</v>
      </c>
      <c r="H5" s="32">
        <v>652.1</v>
      </c>
      <c r="I5" s="32"/>
      <c r="J5" s="32">
        <v>260.84</v>
      </c>
      <c r="K5" s="32">
        <v>2253.3</v>
      </c>
      <c r="L5" s="32">
        <v>26433.06</v>
      </c>
      <c r="M5" s="32">
        <v>41690.69</v>
      </c>
      <c r="N5" s="32">
        <v>55686.37</v>
      </c>
      <c r="O5" s="32">
        <v>19500.98</v>
      </c>
      <c r="P5" s="32">
        <v>29891.02</v>
      </c>
      <c r="Q5" s="32"/>
      <c r="R5" s="32">
        <v>3032.27</v>
      </c>
      <c r="S5" s="32">
        <v>842.84</v>
      </c>
      <c r="T5" s="32">
        <v>11845.53</v>
      </c>
      <c r="U5" s="32">
        <v>1725</v>
      </c>
      <c r="V5" s="32"/>
      <c r="W5" s="73">
        <f>B5+C5+D5+E5+F5+G5+H5+I5+J5+K5+L5+M5+N5+O5+P5+Q5+R5+S5+T5+U5+V5</f>
        <v>335935.31000000006</v>
      </c>
      <c r="X5" s="33">
        <v>162.56</v>
      </c>
      <c r="Y5" s="34"/>
      <c r="Z5" s="35">
        <f>X5+Y5</f>
        <v>162.56</v>
      </c>
      <c r="AA5" s="33">
        <v>317.14</v>
      </c>
      <c r="AB5" s="33"/>
      <c r="AC5" s="33">
        <f>+AA5+AB5</f>
        <v>317.14</v>
      </c>
      <c r="AD5" s="74">
        <v>2819.51</v>
      </c>
      <c r="AE5" s="32"/>
      <c r="AF5" s="35">
        <f aca="true" t="shared" si="0" ref="AF5:AF11">AD5+AE5</f>
        <v>2819.51</v>
      </c>
      <c r="AG5" s="64">
        <v>5.71</v>
      </c>
      <c r="AH5" s="64"/>
      <c r="AI5" s="64">
        <f aca="true" t="shared" si="1" ref="AI5:AI11">AG5+AH5</f>
        <v>5.71</v>
      </c>
      <c r="AJ5" s="68">
        <f aca="true" t="shared" si="2" ref="AJ5:AJ11">W5+Z5+AC5+AF5+AI5</f>
        <v>339240.2300000001</v>
      </c>
      <c r="AK5" s="7"/>
      <c r="AL5" s="14"/>
    </row>
    <row r="6" spans="1:38" ht="15">
      <c r="A6" s="36" t="s">
        <v>3</v>
      </c>
      <c r="B6" s="37">
        <v>27904.48</v>
      </c>
      <c r="C6" s="37">
        <v>48755.88</v>
      </c>
      <c r="D6" s="37">
        <v>71741.22</v>
      </c>
      <c r="E6" s="37">
        <v>753.52</v>
      </c>
      <c r="F6" s="37">
        <v>16433.54</v>
      </c>
      <c r="G6" s="37">
        <v>29785.76</v>
      </c>
      <c r="H6" s="37"/>
      <c r="I6" s="37">
        <v>28366.35</v>
      </c>
      <c r="J6" s="37">
        <v>391.26</v>
      </c>
      <c r="K6" s="37">
        <v>1532.65</v>
      </c>
      <c r="L6" s="37">
        <v>87278.44</v>
      </c>
      <c r="M6" s="37">
        <v>30465.34</v>
      </c>
      <c r="N6" s="37">
        <v>81467.96</v>
      </c>
      <c r="O6" s="37">
        <v>24627.08</v>
      </c>
      <c r="P6" s="37">
        <v>28121.68</v>
      </c>
      <c r="Q6" s="37"/>
      <c r="R6" s="37">
        <v>1369.41</v>
      </c>
      <c r="S6" s="37">
        <v>842.84</v>
      </c>
      <c r="T6" s="37">
        <v>8949.31</v>
      </c>
      <c r="U6" s="37"/>
      <c r="V6" s="37"/>
      <c r="W6" s="38">
        <f>B6+C6+D6+E6+F6+G6+H6+I6+J6+K6+L6+M6+N6+O6+P6+Q6+R6+S6+T6+U6+V6</f>
        <v>488786.7200000001</v>
      </c>
      <c r="X6" s="39"/>
      <c r="Y6" s="40"/>
      <c r="Z6" s="41"/>
      <c r="AA6" s="39"/>
      <c r="AB6" s="39"/>
      <c r="AC6" s="41">
        <f aca="true" t="shared" si="3" ref="AC6:AC11">AA6+AB6</f>
        <v>0</v>
      </c>
      <c r="AD6" s="41"/>
      <c r="AE6" s="37"/>
      <c r="AF6" s="41">
        <f t="shared" si="0"/>
        <v>0</v>
      </c>
      <c r="AG6" s="65"/>
      <c r="AH6" s="65"/>
      <c r="AI6" s="65">
        <f t="shared" si="1"/>
        <v>0</v>
      </c>
      <c r="AJ6" s="42">
        <f t="shared" si="2"/>
        <v>488786.7200000001</v>
      </c>
      <c r="AK6" s="7"/>
      <c r="AL6" s="7"/>
    </row>
    <row r="7" spans="1:38" ht="15">
      <c r="A7" s="36" t="s">
        <v>4</v>
      </c>
      <c r="B7" s="37">
        <v>34441.89</v>
      </c>
      <c r="C7" s="37">
        <v>54187.94</v>
      </c>
      <c r="D7" s="37">
        <v>133219.26</v>
      </c>
      <c r="E7" s="37">
        <v>965.63</v>
      </c>
      <c r="F7" s="37">
        <v>77525.28</v>
      </c>
      <c r="G7" s="37">
        <v>20658.53</v>
      </c>
      <c r="H7" s="37">
        <v>912.94</v>
      </c>
      <c r="I7" s="37">
        <v>47032.04</v>
      </c>
      <c r="J7" s="37">
        <v>130.42</v>
      </c>
      <c r="K7" s="37">
        <v>1043.36</v>
      </c>
      <c r="L7" s="37">
        <v>88269.29</v>
      </c>
      <c r="M7" s="37">
        <v>38501.2</v>
      </c>
      <c r="N7" s="37">
        <v>45995.25</v>
      </c>
      <c r="O7" s="37">
        <v>39566.21</v>
      </c>
      <c r="P7" s="37">
        <v>32716.57</v>
      </c>
      <c r="Q7" s="37"/>
      <c r="R7" s="37">
        <v>2115.97</v>
      </c>
      <c r="S7" s="37">
        <v>842.84</v>
      </c>
      <c r="T7" s="37"/>
      <c r="U7" s="37"/>
      <c r="V7" s="37"/>
      <c r="W7" s="38">
        <f aca="true" t="shared" si="4" ref="W7:W12">B7+C7+D7+E7+F7+G7+H7+I7+J7+K7+L7+M7+N7+O7+P7+Q7+R7+S7+T7+U7+V7</f>
        <v>618124.6199999999</v>
      </c>
      <c r="X7" s="39"/>
      <c r="Y7" s="40"/>
      <c r="Z7" s="41"/>
      <c r="AA7" s="39"/>
      <c r="AB7" s="39"/>
      <c r="AC7" s="41">
        <f t="shared" si="3"/>
        <v>0</v>
      </c>
      <c r="AD7" s="41"/>
      <c r="AE7" s="37"/>
      <c r="AF7" s="41">
        <f t="shared" si="0"/>
        <v>0</v>
      </c>
      <c r="AG7" s="65"/>
      <c r="AH7" s="65"/>
      <c r="AI7" s="65">
        <f t="shared" si="1"/>
        <v>0</v>
      </c>
      <c r="AJ7" s="42">
        <f t="shared" si="2"/>
        <v>618124.6199999999</v>
      </c>
      <c r="AK7" s="7"/>
      <c r="AL7" s="7"/>
    </row>
    <row r="8" spans="1:38" ht="15">
      <c r="A8" s="36" t="s">
        <v>5</v>
      </c>
      <c r="B8" s="37">
        <v>27920.45</v>
      </c>
      <c r="C8" s="37">
        <v>47443.87</v>
      </c>
      <c r="D8" s="37">
        <v>94185.42</v>
      </c>
      <c r="E8" s="37">
        <v>927.64</v>
      </c>
      <c r="F8" s="37">
        <v>9534.02</v>
      </c>
      <c r="G8" s="37">
        <v>88967.85</v>
      </c>
      <c r="H8" s="37"/>
      <c r="I8" s="37">
        <v>8020.83</v>
      </c>
      <c r="J8" s="37">
        <v>130.42</v>
      </c>
      <c r="K8" s="37">
        <v>22888.9</v>
      </c>
      <c r="L8" s="37">
        <v>36934.15</v>
      </c>
      <c r="M8" s="37">
        <v>37087.62</v>
      </c>
      <c r="N8" s="37">
        <v>53739.11</v>
      </c>
      <c r="O8" s="37">
        <v>113159.5</v>
      </c>
      <c r="P8" s="37">
        <v>34246.35</v>
      </c>
      <c r="Q8" s="37"/>
      <c r="R8" s="37">
        <v>5086.38</v>
      </c>
      <c r="S8" s="37">
        <v>842.84</v>
      </c>
      <c r="T8" s="37"/>
      <c r="U8" s="38"/>
      <c r="V8" s="37"/>
      <c r="W8" s="38">
        <f t="shared" si="4"/>
        <v>581115.35</v>
      </c>
      <c r="X8" s="43"/>
      <c r="Y8" s="40"/>
      <c r="Z8" s="41"/>
      <c r="AA8" s="39"/>
      <c r="AB8" s="39"/>
      <c r="AC8" s="41">
        <f t="shared" si="3"/>
        <v>0</v>
      </c>
      <c r="AD8" s="41"/>
      <c r="AE8" s="37"/>
      <c r="AF8" s="41">
        <f t="shared" si="0"/>
        <v>0</v>
      </c>
      <c r="AG8" s="65"/>
      <c r="AH8" s="65"/>
      <c r="AI8" s="65">
        <f t="shared" si="1"/>
        <v>0</v>
      </c>
      <c r="AJ8" s="42">
        <f t="shared" si="2"/>
        <v>581115.35</v>
      </c>
      <c r="AK8" s="7"/>
      <c r="AL8" s="7"/>
    </row>
    <row r="9" spans="1:38" ht="15">
      <c r="A9" s="36" t="s">
        <v>6</v>
      </c>
      <c r="B9" s="37">
        <v>47114.14</v>
      </c>
      <c r="C9" s="37">
        <v>41698.42</v>
      </c>
      <c r="D9" s="37">
        <v>150909.8</v>
      </c>
      <c r="E9" s="37">
        <v>12727.01</v>
      </c>
      <c r="F9" s="37">
        <v>6895.52</v>
      </c>
      <c r="G9" s="37">
        <v>20544.95</v>
      </c>
      <c r="H9" s="37"/>
      <c r="I9" s="37">
        <v>24714.59</v>
      </c>
      <c r="J9" s="37">
        <v>652.1</v>
      </c>
      <c r="K9" s="37">
        <v>978.15</v>
      </c>
      <c r="L9" s="37">
        <v>52964.76</v>
      </c>
      <c r="M9" s="37">
        <v>33444.19</v>
      </c>
      <c r="N9" s="37">
        <v>35123.29</v>
      </c>
      <c r="O9" s="37">
        <v>32204.66</v>
      </c>
      <c r="P9" s="37">
        <v>37066.36</v>
      </c>
      <c r="Q9" s="37"/>
      <c r="R9" s="37">
        <v>3390.92</v>
      </c>
      <c r="S9" s="37">
        <f>842.84+1220.37</f>
        <v>2063.21</v>
      </c>
      <c r="T9" s="37"/>
      <c r="U9" s="37"/>
      <c r="V9" s="37"/>
      <c r="W9" s="38">
        <f t="shared" si="4"/>
        <v>502492.06999999995</v>
      </c>
      <c r="X9" s="43"/>
      <c r="Y9" s="40"/>
      <c r="Z9" s="41"/>
      <c r="AA9" s="39"/>
      <c r="AB9" s="39"/>
      <c r="AC9" s="41">
        <f t="shared" si="3"/>
        <v>0</v>
      </c>
      <c r="AD9" s="39"/>
      <c r="AE9" s="37"/>
      <c r="AF9" s="41">
        <f t="shared" si="0"/>
        <v>0</v>
      </c>
      <c r="AG9" s="65"/>
      <c r="AH9" s="65"/>
      <c r="AI9" s="65">
        <f t="shared" si="1"/>
        <v>0</v>
      </c>
      <c r="AJ9" s="42">
        <f t="shared" si="2"/>
        <v>502492.06999999995</v>
      </c>
      <c r="AK9" s="7"/>
      <c r="AL9" s="7"/>
    </row>
    <row r="10" spans="1:38" ht="15">
      <c r="A10" s="36" t="s">
        <v>7</v>
      </c>
      <c r="B10" s="44">
        <v>26079.64</v>
      </c>
      <c r="C10" s="44">
        <v>168992.47</v>
      </c>
      <c r="D10" s="44">
        <v>139849.96</v>
      </c>
      <c r="E10" s="44">
        <v>566.21</v>
      </c>
      <c r="F10" s="44">
        <v>7716.75</v>
      </c>
      <c r="G10" s="44">
        <v>9977.23</v>
      </c>
      <c r="H10" s="44"/>
      <c r="I10" s="44">
        <v>5608.06</v>
      </c>
      <c r="J10" s="44">
        <v>1108.57</v>
      </c>
      <c r="K10" s="44">
        <v>1157.3</v>
      </c>
      <c r="L10" s="44">
        <v>39504.43</v>
      </c>
      <c r="M10" s="44">
        <v>35691.87</v>
      </c>
      <c r="N10" s="44">
        <v>22886.55</v>
      </c>
      <c r="O10" s="44">
        <v>31077.96</v>
      </c>
      <c r="P10" s="44">
        <v>43329.55</v>
      </c>
      <c r="Q10" s="44"/>
      <c r="R10" s="44">
        <v>1010.76</v>
      </c>
      <c r="S10" s="44">
        <f>(842.84+1220.37)</f>
        <v>2063.21</v>
      </c>
      <c r="T10" s="44"/>
      <c r="U10" s="37"/>
      <c r="V10" s="37"/>
      <c r="W10" s="38">
        <f t="shared" si="4"/>
        <v>536620.5199999999</v>
      </c>
      <c r="X10" s="43"/>
      <c r="Y10" s="40"/>
      <c r="Z10" s="41"/>
      <c r="AA10" s="39"/>
      <c r="AB10" s="39"/>
      <c r="AC10" s="41">
        <f t="shared" si="3"/>
        <v>0</v>
      </c>
      <c r="AD10" s="39"/>
      <c r="AE10" s="44"/>
      <c r="AF10" s="41">
        <f t="shared" si="0"/>
        <v>0</v>
      </c>
      <c r="AG10" s="65"/>
      <c r="AH10" s="65"/>
      <c r="AI10" s="65">
        <f t="shared" si="1"/>
        <v>0</v>
      </c>
      <c r="AJ10" s="42">
        <f t="shared" si="2"/>
        <v>536620.5199999999</v>
      </c>
      <c r="AK10" s="7"/>
      <c r="AL10" s="7"/>
    </row>
    <row r="11" spans="1:38" ht="15">
      <c r="A11" s="36" t="s">
        <v>8</v>
      </c>
      <c r="B11" s="37">
        <v>48411.94</v>
      </c>
      <c r="C11" s="37">
        <v>76671.22</v>
      </c>
      <c r="D11" s="45">
        <v>113870.25</v>
      </c>
      <c r="E11" s="37">
        <v>2066.12</v>
      </c>
      <c r="F11" s="37">
        <v>42641.72</v>
      </c>
      <c r="G11" s="37">
        <v>74718.71</v>
      </c>
      <c r="H11" s="37"/>
      <c r="I11" s="37">
        <v>26571.26</v>
      </c>
      <c r="J11" s="37">
        <v>7825.28</v>
      </c>
      <c r="K11" s="37">
        <v>2119.64</v>
      </c>
      <c r="L11" s="37">
        <v>84174.56</v>
      </c>
      <c r="M11" s="37">
        <v>61855.67</v>
      </c>
      <c r="N11" s="45">
        <v>31620.23</v>
      </c>
      <c r="O11" s="37">
        <v>21463.01</v>
      </c>
      <c r="P11" s="37">
        <v>39691.57</v>
      </c>
      <c r="Q11" s="37"/>
      <c r="R11" s="37">
        <v>6109.07</v>
      </c>
      <c r="S11" s="37">
        <f>(1220.37+842.84)</f>
        <v>2063.21</v>
      </c>
      <c r="T11" s="37"/>
      <c r="U11" s="37"/>
      <c r="V11" s="37"/>
      <c r="W11" s="38">
        <f t="shared" si="4"/>
        <v>641873.46</v>
      </c>
      <c r="X11" s="43"/>
      <c r="Y11" s="40"/>
      <c r="Z11" s="41"/>
      <c r="AA11" s="39"/>
      <c r="AB11" s="39"/>
      <c r="AC11" s="41">
        <f t="shared" si="3"/>
        <v>0</v>
      </c>
      <c r="AD11" s="39"/>
      <c r="AE11" s="37"/>
      <c r="AF11" s="41">
        <f t="shared" si="0"/>
        <v>0</v>
      </c>
      <c r="AG11" s="65"/>
      <c r="AH11" s="65"/>
      <c r="AI11" s="65">
        <f t="shared" si="1"/>
        <v>0</v>
      </c>
      <c r="AJ11" s="42">
        <f t="shared" si="2"/>
        <v>641873.46</v>
      </c>
      <c r="AK11" s="7"/>
      <c r="AL11" s="7"/>
    </row>
    <row r="12" spans="1:38" ht="15">
      <c r="A12" s="36" t="s">
        <v>9</v>
      </c>
      <c r="B12" s="37">
        <v>46299.46</v>
      </c>
      <c r="C12" s="37">
        <v>65796.79</v>
      </c>
      <c r="D12" s="37">
        <v>122282.31</v>
      </c>
      <c r="E12" s="37">
        <v>761.76</v>
      </c>
      <c r="F12" s="37">
        <v>45727.2</v>
      </c>
      <c r="G12" s="37">
        <v>85292.79</v>
      </c>
      <c r="H12" s="37">
        <v>1695.46</v>
      </c>
      <c r="I12" s="37">
        <v>114815.48</v>
      </c>
      <c r="J12" s="37">
        <v>195.63</v>
      </c>
      <c r="K12" s="37">
        <v>1760.75</v>
      </c>
      <c r="L12" s="37">
        <v>64357.81</v>
      </c>
      <c r="M12" s="37">
        <v>66765.78</v>
      </c>
      <c r="N12" s="37">
        <v>83000.43</v>
      </c>
      <c r="O12" s="37">
        <v>14881.43</v>
      </c>
      <c r="P12" s="37">
        <v>41076.97</v>
      </c>
      <c r="Q12" s="37"/>
      <c r="R12" s="37">
        <v>1434.62</v>
      </c>
      <c r="S12" s="37">
        <f>(1220.37+842.84+12199.34)</f>
        <v>14262.55</v>
      </c>
      <c r="T12" s="37"/>
      <c r="U12" s="37"/>
      <c r="V12" s="37"/>
      <c r="W12" s="38">
        <f t="shared" si="4"/>
        <v>770407.22</v>
      </c>
      <c r="X12" s="44"/>
      <c r="Y12" s="40"/>
      <c r="Z12" s="41"/>
      <c r="AA12" s="46"/>
      <c r="AB12" s="46"/>
      <c r="AC12" s="41">
        <f>AA12+AB12</f>
        <v>0</v>
      </c>
      <c r="AD12" s="46"/>
      <c r="AE12" s="37"/>
      <c r="AF12" s="41">
        <f>AD12+AE12</f>
        <v>0</v>
      </c>
      <c r="AG12" s="65"/>
      <c r="AH12" s="65"/>
      <c r="AI12" s="65">
        <f>AG12+AH12</f>
        <v>0</v>
      </c>
      <c r="AJ12" s="42">
        <f>W12+Z12+AC12+AF12+AI12</f>
        <v>770407.22</v>
      </c>
      <c r="AK12" s="7"/>
      <c r="AL12" s="7"/>
    </row>
    <row r="13" spans="1:38" ht="15">
      <c r="A13" s="36" t="s">
        <v>10</v>
      </c>
      <c r="B13" s="37">
        <v>36283.44</v>
      </c>
      <c r="C13" s="37">
        <v>51435.91</v>
      </c>
      <c r="D13" s="37">
        <v>99930.31</v>
      </c>
      <c r="E13" s="37">
        <v>1348.65</v>
      </c>
      <c r="F13" s="37">
        <v>30130.82</v>
      </c>
      <c r="G13" s="37">
        <v>25047.16</v>
      </c>
      <c r="H13" s="37"/>
      <c r="I13" s="37">
        <v>21972.77</v>
      </c>
      <c r="J13" s="37">
        <v>195.63</v>
      </c>
      <c r="K13" s="37">
        <v>1565.2</v>
      </c>
      <c r="L13" s="37">
        <v>79457.24</v>
      </c>
      <c r="M13" s="37">
        <v>34660.3</v>
      </c>
      <c r="N13" s="37">
        <v>80155.26</v>
      </c>
      <c r="O13" s="37">
        <v>17503.35</v>
      </c>
      <c r="P13" s="37">
        <v>38338.57</v>
      </c>
      <c r="Q13" s="37"/>
      <c r="R13" s="37">
        <v>2543.19</v>
      </c>
      <c r="S13" s="37">
        <f>(1685.68+102.16+102.16+102.16+1220.37+'[1]SET 2018'!$C$18+'[1]SET 2018'!$P$25)</f>
        <v>3456.3100000000004</v>
      </c>
      <c r="T13" s="37"/>
      <c r="U13" s="37"/>
      <c r="V13" s="37"/>
      <c r="W13" s="38">
        <f>B13+C13+D13+E13+F13+G13+H13+I13+J13+K13+L13+M13+N13+O13+P13+Q13+R13+S13+T13+U13+V13</f>
        <v>524024.11</v>
      </c>
      <c r="X13" s="43"/>
      <c r="Y13" s="40"/>
      <c r="Z13" s="41"/>
      <c r="AA13" s="43"/>
      <c r="AB13" s="43"/>
      <c r="AC13" s="41">
        <f>AA13+AB13</f>
        <v>0</v>
      </c>
      <c r="AD13" s="46"/>
      <c r="AE13" s="37"/>
      <c r="AF13" s="41">
        <f>AD13+AE13</f>
        <v>0</v>
      </c>
      <c r="AG13" s="65"/>
      <c r="AH13" s="65"/>
      <c r="AI13" s="65">
        <f>AG13+AH13</f>
        <v>0</v>
      </c>
      <c r="AJ13" s="42">
        <f>W13+Z13+AC13+AF13+AI13</f>
        <v>524024.11</v>
      </c>
      <c r="AK13" s="7"/>
      <c r="AL13" s="7"/>
    </row>
    <row r="14" spans="1:38" ht="15">
      <c r="A14" s="36" t="s">
        <v>11</v>
      </c>
      <c r="B14" s="37">
        <v>46599.35</v>
      </c>
      <c r="C14" s="47">
        <v>82490.75</v>
      </c>
      <c r="D14" s="47">
        <v>203312.09</v>
      </c>
      <c r="E14" s="47">
        <v>3239.74</v>
      </c>
      <c r="F14" s="47">
        <v>41353.39</v>
      </c>
      <c r="G14" s="47">
        <v>10196.88</v>
      </c>
      <c r="H14" s="47">
        <v>173.07</v>
      </c>
      <c r="I14" s="47">
        <v>17378.36</v>
      </c>
      <c r="J14" s="47">
        <v>391.26</v>
      </c>
      <c r="K14" s="47">
        <v>1989.38</v>
      </c>
      <c r="L14" s="47">
        <v>183799.01</v>
      </c>
      <c r="M14" s="47">
        <v>44294.79</v>
      </c>
      <c r="N14" s="47">
        <v>571792.49</v>
      </c>
      <c r="O14" s="47">
        <v>39027.84</v>
      </c>
      <c r="P14" s="47">
        <v>57661.44</v>
      </c>
      <c r="Q14" s="47"/>
      <c r="R14" s="37">
        <v>1825.88</v>
      </c>
      <c r="S14" s="37">
        <f>(1220.37+125+125+125)</f>
        <v>1595.37</v>
      </c>
      <c r="T14" s="37"/>
      <c r="U14" s="37"/>
      <c r="V14" s="37"/>
      <c r="W14" s="38">
        <f>B14+C14+D14+E14+F14+G14+H14+I14+J14+K14+L14+M14+N14+O14+P14+Q14+R14+S14+T14+U14+V14</f>
        <v>1307121.09</v>
      </c>
      <c r="X14" s="43"/>
      <c r="Y14" s="40"/>
      <c r="Z14" s="41"/>
      <c r="AA14" s="43"/>
      <c r="AB14" s="39"/>
      <c r="AC14" s="41">
        <f>AA14+AB14</f>
        <v>0</v>
      </c>
      <c r="AD14" s="41"/>
      <c r="AE14" s="47"/>
      <c r="AF14" s="43">
        <f>AD14+AE14</f>
        <v>0</v>
      </c>
      <c r="AG14" s="66"/>
      <c r="AH14" s="66"/>
      <c r="AI14" s="65">
        <f>AG14+AH14</f>
        <v>0</v>
      </c>
      <c r="AJ14" s="42">
        <f>W14+Z14+AC14+AF14+AI14</f>
        <v>1307121.09</v>
      </c>
      <c r="AK14" s="7"/>
      <c r="AL14" s="7"/>
    </row>
    <row r="15" spans="1:38" ht="15">
      <c r="A15" s="36" t="s">
        <v>12</v>
      </c>
      <c r="B15" s="37">
        <v>22693.47</v>
      </c>
      <c r="C15" s="37">
        <v>35471.34</v>
      </c>
      <c r="D15" s="37">
        <v>51183.98</v>
      </c>
      <c r="E15" s="37">
        <v>729.19</v>
      </c>
      <c r="F15" s="37">
        <v>18608.16</v>
      </c>
      <c r="G15" s="37">
        <v>1517.43</v>
      </c>
      <c r="H15" s="37">
        <v>391.26</v>
      </c>
      <c r="I15" s="37">
        <v>15911.24</v>
      </c>
      <c r="J15" s="37">
        <v>260.84</v>
      </c>
      <c r="K15" s="37">
        <v>1402</v>
      </c>
      <c r="L15" s="37">
        <v>48121.85</v>
      </c>
      <c r="M15" s="37">
        <v>39412.05</v>
      </c>
      <c r="N15" s="37">
        <v>63758.63</v>
      </c>
      <c r="O15" s="37">
        <v>13513.9</v>
      </c>
      <c r="P15" s="37">
        <v>37972.77</v>
      </c>
      <c r="Q15" s="37"/>
      <c r="R15" s="37">
        <v>2673.61</v>
      </c>
      <c r="S15" s="37">
        <f>(1220.37+842.84+842.84)</f>
        <v>2906.05</v>
      </c>
      <c r="T15" s="37"/>
      <c r="U15" s="37"/>
      <c r="V15" s="37"/>
      <c r="W15" s="38">
        <f>B15+C15+D15+E15+F15+G15+H15+I15+J15+K15+L15+M15+N15+O15+P15+Q15+R15+S15+T15+U15+V15</f>
        <v>356527.77</v>
      </c>
      <c r="X15" s="43"/>
      <c r="Y15" s="40"/>
      <c r="Z15" s="41"/>
      <c r="AA15" s="39"/>
      <c r="AB15" s="39"/>
      <c r="AC15" s="41">
        <f>AA15+AB15</f>
        <v>0</v>
      </c>
      <c r="AD15" s="39"/>
      <c r="AE15" s="37"/>
      <c r="AF15" s="43">
        <f>AD15+AE15</f>
        <v>0</v>
      </c>
      <c r="AG15" s="66"/>
      <c r="AH15" s="66"/>
      <c r="AI15" s="65">
        <f>AG15+AH15</f>
        <v>0</v>
      </c>
      <c r="AJ15" s="42">
        <f>W15+Z15+AC15+AF15+AI15</f>
        <v>356527.77</v>
      </c>
      <c r="AK15" s="7"/>
      <c r="AL15" s="7"/>
    </row>
    <row r="16" spans="1:38" ht="15">
      <c r="A16" s="36" t="s">
        <v>13</v>
      </c>
      <c r="B16" s="37">
        <v>39051.47</v>
      </c>
      <c r="C16" s="37">
        <v>74881.3</v>
      </c>
      <c r="D16" s="37">
        <v>145389.16</v>
      </c>
      <c r="E16" s="37">
        <v>1413.86</v>
      </c>
      <c r="F16" s="37">
        <v>20672.15</v>
      </c>
      <c r="G16" s="37">
        <v>23271.92</v>
      </c>
      <c r="H16" s="37">
        <v>652.1</v>
      </c>
      <c r="I16" s="37">
        <v>12585.53</v>
      </c>
      <c r="J16" s="37"/>
      <c r="K16" s="37">
        <v>2431.16</v>
      </c>
      <c r="L16" s="37">
        <v>13480.53</v>
      </c>
      <c r="M16" s="37">
        <v>31778.89</v>
      </c>
      <c r="N16" s="37">
        <v>24222.01</v>
      </c>
      <c r="O16" s="37">
        <v>7088.79</v>
      </c>
      <c r="P16" s="37">
        <v>39613.64</v>
      </c>
      <c r="Q16" s="37"/>
      <c r="R16" s="37">
        <v>1829.85</v>
      </c>
      <c r="S16" s="37">
        <f>(1220.37+842.84)</f>
        <v>2063.21</v>
      </c>
      <c r="T16" s="37"/>
      <c r="U16" s="37"/>
      <c r="V16" s="37"/>
      <c r="W16" s="38">
        <f>B16+C16+D16+E16+F16+G16+H16+I16+J16+K16+L16+M16+N16+O16+P16+Q16+R16+S16+T16+U16+V16</f>
        <v>440425.57</v>
      </c>
      <c r="X16" s="43"/>
      <c r="Y16" s="40"/>
      <c r="Z16" s="41"/>
      <c r="AA16" s="39"/>
      <c r="AB16" s="39"/>
      <c r="AC16" s="41">
        <f>AA16+AB16</f>
        <v>0</v>
      </c>
      <c r="AD16" s="39"/>
      <c r="AE16" s="37"/>
      <c r="AF16" s="43">
        <f>AD16+AE16</f>
        <v>0</v>
      </c>
      <c r="AG16" s="66"/>
      <c r="AH16" s="66"/>
      <c r="AI16" s="65">
        <f>AG16+AH16</f>
        <v>0</v>
      </c>
      <c r="AJ16" s="42">
        <f>W16+Z16+AC16+AF16+AI16</f>
        <v>440425.57</v>
      </c>
      <c r="AK16" s="7"/>
      <c r="AL16" s="7"/>
    </row>
    <row r="17" spans="1:38" s="6" customFormat="1" ht="15.75" thickBot="1">
      <c r="A17" s="58" t="s">
        <v>0</v>
      </c>
      <c r="B17" s="59">
        <f aca="true" t="shared" si="5" ref="B17:X17">SUM(B5:B16)</f>
        <v>422758.16000000003</v>
      </c>
      <c r="C17" s="59">
        <f t="shared" si="5"/>
        <v>777626.9</v>
      </c>
      <c r="D17" s="59">
        <f t="shared" si="5"/>
        <v>1394946.18</v>
      </c>
      <c r="E17" s="59">
        <f t="shared" si="5"/>
        <v>27956.55</v>
      </c>
      <c r="F17" s="59">
        <f t="shared" si="5"/>
        <v>326609.58</v>
      </c>
      <c r="G17" s="59">
        <f t="shared" si="5"/>
        <v>401440.41</v>
      </c>
      <c r="H17" s="59">
        <f t="shared" si="5"/>
        <v>4476.93</v>
      </c>
      <c r="I17" s="59">
        <f t="shared" si="5"/>
        <v>322976.51</v>
      </c>
      <c r="J17" s="59">
        <f t="shared" si="5"/>
        <v>11542.249999999998</v>
      </c>
      <c r="K17" s="59">
        <f t="shared" si="5"/>
        <v>41121.78999999999</v>
      </c>
      <c r="L17" s="59">
        <f t="shared" si="5"/>
        <v>804775.13</v>
      </c>
      <c r="M17" s="59">
        <f t="shared" si="5"/>
        <v>495648.38999999996</v>
      </c>
      <c r="N17" s="59">
        <f t="shared" si="5"/>
        <v>1149447.5799999998</v>
      </c>
      <c r="O17" s="59">
        <f t="shared" si="5"/>
        <v>373614.7099999999</v>
      </c>
      <c r="P17" s="59">
        <f t="shared" si="5"/>
        <v>459726.49</v>
      </c>
      <c r="Q17" s="59">
        <f t="shared" si="5"/>
        <v>0</v>
      </c>
      <c r="R17" s="59">
        <f t="shared" si="5"/>
        <v>32421.929999999997</v>
      </c>
      <c r="S17" s="59">
        <f t="shared" si="5"/>
        <v>33844.48</v>
      </c>
      <c r="T17" s="59">
        <f t="shared" si="5"/>
        <v>20794.84</v>
      </c>
      <c r="U17" s="59">
        <f t="shared" si="5"/>
        <v>1725</v>
      </c>
      <c r="V17" s="59"/>
      <c r="W17" s="72">
        <f>B17+C17+D17+E17+F17+G17+H17+I17+J17+K17+L17+M17+N17+O17+P17+Q17+R17+S17+T17+U17+V17</f>
        <v>7103453.8100000005</v>
      </c>
      <c r="X17" s="60">
        <f t="shared" si="5"/>
        <v>162.56</v>
      </c>
      <c r="Y17" s="61" t="s">
        <v>24</v>
      </c>
      <c r="Z17" s="62">
        <f aca="true" t="shared" si="6" ref="Z17:AF17">SUM(Z5:Z16)</f>
        <v>162.56</v>
      </c>
      <c r="AA17" s="62">
        <f t="shared" si="6"/>
        <v>317.14</v>
      </c>
      <c r="AB17" s="62">
        <f t="shared" si="6"/>
        <v>0</v>
      </c>
      <c r="AC17" s="62">
        <f t="shared" si="6"/>
        <v>317.14</v>
      </c>
      <c r="AD17" s="62">
        <f t="shared" si="6"/>
        <v>2819.51</v>
      </c>
      <c r="AE17" s="59">
        <f t="shared" si="6"/>
        <v>0</v>
      </c>
      <c r="AF17" s="62">
        <f t="shared" si="6"/>
        <v>2819.51</v>
      </c>
      <c r="AG17" s="67"/>
      <c r="AH17" s="67"/>
      <c r="AI17" s="67">
        <f>SUM(AI5:AI16)</f>
        <v>5.71</v>
      </c>
      <c r="AJ17" s="48">
        <f>SUM(AJ5:AJ16)</f>
        <v>7106758.73</v>
      </c>
      <c r="AK17" s="16"/>
      <c r="AL17" s="7"/>
    </row>
    <row r="18" spans="1:38" ht="1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X18" s="7"/>
      <c r="Y18" s="98" t="s">
        <v>69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7"/>
      <c r="AL18" s="7"/>
    </row>
    <row r="19" spans="1:38" ht="15">
      <c r="A19" s="10"/>
      <c r="B19" s="20"/>
      <c r="C19" s="10"/>
      <c r="D19" s="11"/>
      <c r="E19" s="12"/>
      <c r="F19" s="12"/>
      <c r="G19" s="12"/>
      <c r="H19" s="12"/>
      <c r="I19" s="80" t="s">
        <v>67</v>
      </c>
      <c r="J19" s="79" t="s">
        <v>68</v>
      </c>
      <c r="K19" s="79"/>
      <c r="L19" s="79"/>
      <c r="M19" s="79"/>
      <c r="N19" s="79"/>
      <c r="O19" s="79"/>
      <c r="P19" s="79"/>
      <c r="Q19" s="12"/>
      <c r="R19" s="12"/>
      <c r="W19" s="7"/>
      <c r="X19" s="8"/>
      <c r="AK19" s="8"/>
      <c r="AL19" s="7"/>
    </row>
    <row r="20" spans="1:38" ht="15">
      <c r="A20" s="10"/>
      <c r="B20" s="20"/>
      <c r="C20" s="10"/>
      <c r="D20" s="11"/>
      <c r="E20" s="12"/>
      <c r="F20" s="12"/>
      <c r="G20" s="12"/>
      <c r="H20" s="12"/>
      <c r="I20" s="80"/>
      <c r="J20" s="79"/>
      <c r="K20" s="79"/>
      <c r="L20" s="79"/>
      <c r="M20" s="79"/>
      <c r="N20" s="79"/>
      <c r="O20" s="79"/>
      <c r="P20" s="79"/>
      <c r="Q20" s="12"/>
      <c r="R20" s="12"/>
      <c r="W20" s="55"/>
      <c r="X20" s="8"/>
      <c r="AK20" s="8"/>
      <c r="AL20" s="55"/>
    </row>
    <row r="21" spans="1:38" ht="15">
      <c r="A21" s="10"/>
      <c r="B21" s="20"/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W21" s="55"/>
      <c r="X21" s="8"/>
      <c r="AK21" s="8"/>
      <c r="AL21" s="55"/>
    </row>
    <row r="22" spans="23:38" ht="15">
      <c r="W22" s="7"/>
      <c r="X22" s="8"/>
      <c r="Y22" s="19"/>
      <c r="Z22" s="63"/>
      <c r="AA22" s="19"/>
      <c r="AB22" s="19"/>
      <c r="AC22" s="19"/>
      <c r="AD22" s="63"/>
      <c r="AF22" s="6"/>
      <c r="AK22" s="7"/>
      <c r="AL22" s="7"/>
    </row>
    <row r="23" spans="23:38" ht="15">
      <c r="W23" s="21"/>
      <c r="X23" s="8"/>
      <c r="Y23" s="63"/>
      <c r="Z23" s="19"/>
      <c r="AA23" s="63"/>
      <c r="AB23" s="19"/>
      <c r="AC23" s="19"/>
      <c r="AD23" s="63"/>
      <c r="AK23" s="7"/>
      <c r="AL23" s="7"/>
    </row>
    <row r="24" spans="23:38" ht="15">
      <c r="W24" s="6"/>
      <c r="X24" s="8"/>
      <c r="AK24" s="13"/>
      <c r="AL24" s="7"/>
    </row>
    <row r="25" spans="24:38" ht="15">
      <c r="X25" s="21"/>
      <c r="AK25" s="13"/>
      <c r="AL25" s="7"/>
    </row>
    <row r="26" spans="1:38" ht="12.75" customHeight="1">
      <c r="A26" s="23"/>
      <c r="B26" s="23"/>
      <c r="C26" s="23"/>
      <c r="R26" s="69"/>
      <c r="S26" s="97" t="s">
        <v>55</v>
      </c>
      <c r="T26" s="97"/>
      <c r="U26" s="97"/>
      <c r="V26" s="76"/>
      <c r="W26" s="77"/>
      <c r="X26" s="97" t="s">
        <v>48</v>
      </c>
      <c r="Y26" s="97"/>
      <c r="Z26" s="97"/>
      <c r="AA26" s="97"/>
      <c r="AB26" s="85" t="s">
        <v>52</v>
      </c>
      <c r="AC26" s="85"/>
      <c r="AD26" s="85"/>
      <c r="AE26" s="85"/>
      <c r="AF26" s="84" t="s">
        <v>25</v>
      </c>
      <c r="AG26" s="84"/>
      <c r="AH26" s="84"/>
      <c r="AI26" s="84"/>
      <c r="AJ26" s="84"/>
      <c r="AK26" s="6"/>
      <c r="AL26" s="7"/>
    </row>
    <row r="27" spans="1:38" s="27" customFormat="1" ht="12.75" customHeight="1">
      <c r="A27" s="23"/>
      <c r="B27" s="22"/>
      <c r="C27" s="24"/>
      <c r="D27" s="25"/>
      <c r="E27" s="26"/>
      <c r="F27" s="26"/>
      <c r="G27" s="26"/>
      <c r="H27" s="26"/>
      <c r="I27" s="24"/>
      <c r="J27" s="22"/>
      <c r="K27" s="22"/>
      <c r="M27" s="26"/>
      <c r="N27" s="26"/>
      <c r="O27" s="26"/>
      <c r="P27" s="26"/>
      <c r="R27" s="69"/>
      <c r="S27" s="97" t="s">
        <v>49</v>
      </c>
      <c r="T27" s="97"/>
      <c r="U27" s="97"/>
      <c r="V27" s="76"/>
      <c r="W27" s="77"/>
      <c r="X27" s="97" t="s">
        <v>50</v>
      </c>
      <c r="Y27" s="97"/>
      <c r="Z27" s="97"/>
      <c r="AA27" s="97"/>
      <c r="AB27" s="86" t="s">
        <v>58</v>
      </c>
      <c r="AC27" s="86"/>
      <c r="AD27" s="86"/>
      <c r="AE27" s="86"/>
      <c r="AF27" s="84" t="s">
        <v>26</v>
      </c>
      <c r="AG27" s="84"/>
      <c r="AH27" s="84"/>
      <c r="AI27" s="84"/>
      <c r="AJ27" s="84"/>
      <c r="AK27" s="28"/>
      <c r="AL27" s="29"/>
    </row>
    <row r="28" spans="1:38" s="27" customFormat="1" ht="12.75" customHeight="1">
      <c r="A28" s="24"/>
      <c r="B28" s="22"/>
      <c r="C28" s="24"/>
      <c r="D28" s="25"/>
      <c r="E28" s="26"/>
      <c r="F28" s="26"/>
      <c r="G28" s="26"/>
      <c r="H28" s="26"/>
      <c r="I28" s="24"/>
      <c r="J28" s="22"/>
      <c r="K28" s="22"/>
      <c r="M28" s="26"/>
      <c r="N28" s="26"/>
      <c r="O28" s="26"/>
      <c r="P28" s="26"/>
      <c r="R28" s="69"/>
      <c r="S28" s="97" t="s">
        <v>56</v>
      </c>
      <c r="T28" s="97"/>
      <c r="U28" s="97"/>
      <c r="V28" s="76"/>
      <c r="W28" s="77"/>
      <c r="X28" s="97" t="s">
        <v>57</v>
      </c>
      <c r="Y28" s="97"/>
      <c r="Z28" s="97"/>
      <c r="AA28" s="97"/>
      <c r="AB28" s="86" t="s">
        <v>53</v>
      </c>
      <c r="AC28" s="86"/>
      <c r="AD28" s="86"/>
      <c r="AE28" s="86"/>
      <c r="AF28" s="84" t="s">
        <v>27</v>
      </c>
      <c r="AG28" s="84"/>
      <c r="AH28" s="84"/>
      <c r="AI28" s="84"/>
      <c r="AJ28" s="84"/>
      <c r="AK28" s="28"/>
      <c r="AL28" s="29"/>
    </row>
    <row r="29" spans="1:38" s="27" customFormat="1" ht="12.75" customHeight="1">
      <c r="A29" s="22"/>
      <c r="B29" s="22"/>
      <c r="C29" s="22"/>
      <c r="D29" s="25"/>
      <c r="E29" s="26"/>
      <c r="F29" s="26"/>
      <c r="G29" s="26"/>
      <c r="H29" s="26"/>
      <c r="I29" s="24"/>
      <c r="J29" s="22"/>
      <c r="K29" s="22"/>
      <c r="M29" s="26"/>
      <c r="N29" s="26"/>
      <c r="O29" s="26"/>
      <c r="P29" s="26"/>
      <c r="Q29" s="50"/>
      <c r="R29" s="50"/>
      <c r="S29" s="76"/>
      <c r="T29" s="78"/>
      <c r="U29" s="77"/>
      <c r="V29" s="77"/>
      <c r="W29" s="77"/>
      <c r="X29" s="97" t="s">
        <v>51</v>
      </c>
      <c r="Y29" s="97"/>
      <c r="Z29" s="97"/>
      <c r="AA29" s="97"/>
      <c r="AB29" s="86" t="s">
        <v>54</v>
      </c>
      <c r="AC29" s="86"/>
      <c r="AD29" s="86"/>
      <c r="AE29" s="86"/>
      <c r="AF29" s="84" t="s">
        <v>28</v>
      </c>
      <c r="AG29" s="84"/>
      <c r="AH29" s="84"/>
      <c r="AI29" s="84"/>
      <c r="AJ29" s="84"/>
      <c r="AK29" s="28"/>
      <c r="AL29" s="29"/>
    </row>
    <row r="30" spans="1:38" s="27" customFormat="1" ht="13.5" customHeight="1">
      <c r="A30" s="22"/>
      <c r="B30" s="22"/>
      <c r="C30" s="30"/>
      <c r="D30" s="25"/>
      <c r="E30" s="26"/>
      <c r="F30" s="26"/>
      <c r="G30" s="26"/>
      <c r="H30" s="26"/>
      <c r="I30" s="28"/>
      <c r="J30" s="22"/>
      <c r="K30" s="22"/>
      <c r="M30" s="26"/>
      <c r="N30" s="26"/>
      <c r="O30" s="26"/>
      <c r="P30" s="26"/>
      <c r="Q30" s="50"/>
      <c r="R30" s="50"/>
      <c r="S30" s="50"/>
      <c r="T30" s="50"/>
      <c r="U30" s="50"/>
      <c r="V30" s="70"/>
      <c r="W30" s="54"/>
      <c r="X30" s="50"/>
      <c r="Y30" s="50"/>
      <c r="Z30" s="50"/>
      <c r="AA30" s="50"/>
      <c r="AB30" s="53"/>
      <c r="AC30" s="52"/>
      <c r="AD30" s="52"/>
      <c r="AE30" s="56"/>
      <c r="AF30" s="56"/>
      <c r="AG30" s="56"/>
      <c r="AH30" s="56"/>
      <c r="AI30" s="56"/>
      <c r="AK30" s="29"/>
      <c r="AL30" s="28"/>
    </row>
    <row r="31" spans="2:38" ht="15">
      <c r="B31" s="17"/>
      <c r="C31" s="17"/>
      <c r="Q31" s="50"/>
      <c r="R31" s="50"/>
      <c r="S31" s="50"/>
      <c r="T31" s="50"/>
      <c r="U31" s="50"/>
      <c r="V31" s="70"/>
      <c r="W31" s="51"/>
      <c r="X31" s="51"/>
      <c r="Y31" s="52"/>
      <c r="Z31" s="52"/>
      <c r="AA31" s="51"/>
      <c r="AB31" s="51"/>
      <c r="AC31" s="51"/>
      <c r="AD31" s="51"/>
      <c r="AE31" s="51"/>
      <c r="AF31" s="51"/>
      <c r="AG31" s="51"/>
      <c r="AH31" s="51"/>
      <c r="AI31" s="51"/>
      <c r="AK31" s="7"/>
      <c r="AL31" s="6"/>
    </row>
    <row r="32" spans="2:38" ht="15">
      <c r="B32" s="17"/>
      <c r="C32" s="18"/>
      <c r="Q32" s="50"/>
      <c r="R32" s="50"/>
      <c r="S32" s="50"/>
      <c r="T32" s="50"/>
      <c r="U32" s="50"/>
      <c r="V32" s="70"/>
      <c r="W32" s="51"/>
      <c r="X32" s="53"/>
      <c r="Y32" s="52"/>
      <c r="Z32" s="52"/>
      <c r="AA32" s="51"/>
      <c r="AB32" s="51"/>
      <c r="AC32" s="51"/>
      <c r="AD32" s="51"/>
      <c r="AE32" s="51"/>
      <c r="AF32" s="51"/>
      <c r="AG32" s="51"/>
      <c r="AH32" s="51"/>
      <c r="AI32" s="51"/>
      <c r="AK32" s="7"/>
      <c r="AL32" s="6"/>
    </row>
    <row r="33" spans="2:38" ht="15">
      <c r="B33" s="17"/>
      <c r="D33" s="21"/>
      <c r="Q33" s="50"/>
      <c r="R33" s="50"/>
      <c r="S33" s="50"/>
      <c r="T33" s="50"/>
      <c r="U33" s="50"/>
      <c r="V33" s="70"/>
      <c r="W33" s="51"/>
      <c r="X33" s="51"/>
      <c r="Y33" s="52"/>
      <c r="Z33" s="52"/>
      <c r="AA33" s="51"/>
      <c r="AB33" s="51"/>
      <c r="AC33" s="51"/>
      <c r="AD33" s="51"/>
      <c r="AE33" s="51"/>
      <c r="AF33" s="51"/>
      <c r="AG33" s="51"/>
      <c r="AH33" s="51"/>
      <c r="AI33" s="51"/>
      <c r="AK33" s="7"/>
      <c r="AL33" s="15"/>
    </row>
    <row r="34" spans="17:38" ht="15">
      <c r="Q34" s="50"/>
      <c r="R34" s="50"/>
      <c r="S34" s="50"/>
      <c r="T34" s="50"/>
      <c r="U34" s="50"/>
      <c r="V34" s="70"/>
      <c r="W34" s="51"/>
      <c r="X34" s="51"/>
      <c r="Y34" s="52"/>
      <c r="Z34" s="52"/>
      <c r="AA34" s="51"/>
      <c r="AB34" s="51"/>
      <c r="AC34" s="51"/>
      <c r="AD34" s="51"/>
      <c r="AE34" s="51"/>
      <c r="AF34" s="51"/>
      <c r="AG34" s="51"/>
      <c r="AH34" s="51"/>
      <c r="AI34" s="51"/>
      <c r="AK34" s="7"/>
      <c r="AL34" s="6"/>
    </row>
    <row r="35" spans="17:38" ht="15">
      <c r="Q35" s="50"/>
      <c r="R35" s="50"/>
      <c r="S35" s="50"/>
      <c r="T35" s="50"/>
      <c r="U35" s="50"/>
      <c r="V35" s="70"/>
      <c r="W35" s="51"/>
      <c r="X35" s="51"/>
      <c r="Y35" s="52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K35" s="7"/>
      <c r="AL35" s="6"/>
    </row>
    <row r="36" spans="17:38" ht="15">
      <c r="Q36" s="50"/>
      <c r="R36" s="50"/>
      <c r="S36" s="50"/>
      <c r="T36" s="50"/>
      <c r="U36" s="50"/>
      <c r="V36" s="70"/>
      <c r="W36" s="51"/>
      <c r="X36" s="51"/>
      <c r="Y36" s="51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K36" s="7"/>
      <c r="AL36" s="6"/>
    </row>
    <row r="37" spans="26:38" ht="15">
      <c r="Z37" s="7"/>
      <c r="AK37" s="7"/>
      <c r="AL37" s="6"/>
    </row>
  </sheetData>
  <sheetProtection/>
  <mergeCells count="46">
    <mergeCell ref="AH3:AH4"/>
    <mergeCell ref="AI3:AI4"/>
    <mergeCell ref="Y3:Y4"/>
    <mergeCell ref="AC3:AC4"/>
    <mergeCell ref="AF3:AF4"/>
    <mergeCell ref="V3:V4"/>
    <mergeCell ref="AB3:AB4"/>
    <mergeCell ref="AE1:AJ1"/>
    <mergeCell ref="A2:A4"/>
    <mergeCell ref="AA2:AC2"/>
    <mergeCell ref="U3:U4"/>
    <mergeCell ref="T3:T4"/>
    <mergeCell ref="Z3:Z4"/>
    <mergeCell ref="N1:P1"/>
    <mergeCell ref="A1:M1"/>
    <mergeCell ref="Q1:AD1"/>
    <mergeCell ref="AA3:AA4"/>
    <mergeCell ref="S27:U27"/>
    <mergeCell ref="S28:U28"/>
    <mergeCell ref="X27:AA27"/>
    <mergeCell ref="X28:AA28"/>
    <mergeCell ref="X29:AA29"/>
    <mergeCell ref="Y18:AJ18"/>
    <mergeCell ref="AF26:AJ26"/>
    <mergeCell ref="S26:U26"/>
    <mergeCell ref="X26:AA26"/>
    <mergeCell ref="AJ2:AJ4"/>
    <mergeCell ref="AG3:AG4"/>
    <mergeCell ref="X2:Z2"/>
    <mergeCell ref="AD3:AD4"/>
    <mergeCell ref="B2:P2"/>
    <mergeCell ref="Q2:W2"/>
    <mergeCell ref="W3:W4"/>
    <mergeCell ref="AD2:AF2"/>
    <mergeCell ref="AE3:AE4"/>
    <mergeCell ref="X3:X4"/>
    <mergeCell ref="J19:P20"/>
    <mergeCell ref="I19:I20"/>
    <mergeCell ref="AG2:AI2"/>
    <mergeCell ref="AF27:AJ27"/>
    <mergeCell ref="AF28:AJ28"/>
    <mergeCell ref="AF29:AJ29"/>
    <mergeCell ref="AB26:AE26"/>
    <mergeCell ref="AB27:AE27"/>
    <mergeCell ref="AB28:AE28"/>
    <mergeCell ref="AB29:AE29"/>
  </mergeCells>
  <printOptions/>
  <pageMargins left="0.5905511811023623" right="0.31496062992125984" top="1.4173228346456694" bottom="0.7874015748031497" header="0.03937007874015748" footer="0.1968503937007874"/>
  <pageSetup orientation="landscape" paperSize="9" scale="75" r:id="rId2"/>
  <headerFooter>
    <oddHeader>&amp;C&amp;8&amp;G
GOVERNO DO ESTADO DE RONDONIA
SECRETARIA DE ESTADO DO DESENVOLVIMENTO AMBIENTAL
COORDENADORIA DE PLANEJAMENTO ADMINISTRAÇÃO E FINANÇAS
Gerência Financeira e Contábil/Divisão de Arrecadação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E7"/>
  <sheetViews>
    <sheetView zoomScalePageLayoutView="0" workbookViewId="0" topLeftCell="A1">
      <selection activeCell="E8" sqref="E8"/>
    </sheetView>
  </sheetViews>
  <sheetFormatPr defaultColWidth="9.140625" defaultRowHeight="15"/>
  <cols>
    <col min="5" max="5" width="28.8515625" style="0" customWidth="1"/>
  </cols>
  <sheetData>
    <row r="7" ht="15">
      <c r="E7" s="71">
        <f>720811.48-327538.53</f>
        <v>393272.94999999995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Negretti Domingues</dc:creator>
  <cp:keywords/>
  <dc:description/>
  <cp:lastModifiedBy>erilene.martins</cp:lastModifiedBy>
  <cp:lastPrinted>2018-08-01T15:44:38Z</cp:lastPrinted>
  <dcterms:created xsi:type="dcterms:W3CDTF">2012-03-07T12:49:10Z</dcterms:created>
  <dcterms:modified xsi:type="dcterms:W3CDTF">2019-01-03T17:05:54Z</dcterms:modified>
  <cp:category/>
  <cp:version/>
  <cp:contentType/>
  <cp:contentStatus/>
</cp:coreProperties>
</file>