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7452" windowHeight="4692" activeTab="0"/>
  </bookViews>
  <sheets>
    <sheet name="MENSAL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<sst xmlns="http://schemas.openxmlformats.org/spreadsheetml/2006/main" count="80" uniqueCount="71">
  <si>
    <t>SOMA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</si>
  <si>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</si>
  <si>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</si>
  <si>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</si>
  <si>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</si>
  <si>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</si>
  <si>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</si>
  <si>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</si>
  <si>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</si>
  <si>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</si>
  <si>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</si>
  <si>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</si>
  <si>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</si>
  <si>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</si>
  <si>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OUTROS</t>
  </si>
  <si>
    <t>RENDIMENTOS DE APLICAÇÕES FINANCEIRAS</t>
  </si>
  <si>
    <t>003.00434-196.058-5</t>
  </si>
  <si>
    <t>RENDIMENTO DE APLICAÇÃO FINANCEIRA</t>
  </si>
  <si>
    <t>001.2757-X 9.130-8</t>
  </si>
  <si>
    <t>FUNDO ESPECIAL DE PROTEÇÃO AMBIENTAL - FEPRAM</t>
  </si>
  <si>
    <t>TOTAL  196.058-5</t>
  </si>
  <si>
    <t>TOTAL            2.415-5</t>
  </si>
  <si>
    <t>TOTAL GERAL</t>
  </si>
  <si>
    <t xml:space="preserve">001.2757-X 2.415-5 </t>
  </si>
  <si>
    <t>-</t>
  </si>
  <si>
    <t>SEDAM - TAXA DE LICENÇA PRÉVIA - TLP</t>
  </si>
  <si>
    <t>SEDAM - TAXA DE LICENÇA DE INSTALAÇÃO - TLI</t>
  </si>
  <si>
    <t>SEDAM - TAXA DE LICENÇA DE OPERAÇÃO - TLO</t>
  </si>
  <si>
    <t>SEDAM - TAXA DE LICENÇA AMBIENTAL ÚNICA - TLAU</t>
  </si>
  <si>
    <t>SEDAM - TAXA DE AUTORIZAÇÃO AMBIENTAL - TAA</t>
  </si>
  <si>
    <t>SEDAM - TAXA DE RENOVAÇÃO DE LICENÇA AMBIENTAL - TRL</t>
  </si>
  <si>
    <t>SEDAM - TAXA DE PRORROGAÇÃO DE AUTORIZAÇÃO AMBIENTAL - TPAA</t>
  </si>
  <si>
    <t>SEDAM - TAXA DE CERTIDÃO AMBIENTAL - TCA</t>
  </si>
  <si>
    <t>SEDAM - TAXA DE AVERBAÇÃO - TA</t>
  </si>
  <si>
    <t>SEDAM - TX DE ANÁLISE EST. IMPACTO AMB. RESPEC. RELAT.IMPACTO AMB. - EIA/RIMA</t>
  </si>
  <si>
    <t>SEDAM - TAXA DE SERVIÇOS AMBIENTAIS DIVERSOS - TSAD</t>
  </si>
  <si>
    <t>SEDAM - MULTAS POR INFRAÇÃO À LEGISLAÇÃO AMBIENTAL</t>
  </si>
  <si>
    <t>SEDAM - MULTAS E TAXAS EMITIDAS PELOS CONVENIADOS DA SEDAM</t>
  </si>
  <si>
    <t>SEDAM - PARCELAMENTO DE MULTAS</t>
  </si>
  <si>
    <t>SEDAM - DÍVIDA ATIVA - CRÉDITO NÃO TRIBUTÁRIO - MULTA AMBIENTAL</t>
  </si>
  <si>
    <t>SEDAM - OUTRAS CERTIDÕES</t>
  </si>
  <si>
    <t>001.2757-X 10074-9</t>
  </si>
  <si>
    <t>TOTAL 10074-9</t>
  </si>
  <si>
    <t>Chefe da Divisão de Arrecadação</t>
  </si>
  <si>
    <t>Erilene Matos Martins</t>
  </si>
  <si>
    <t>Mat. 300139765</t>
  </si>
  <si>
    <t>001.2757-X 400140-0</t>
  </si>
  <si>
    <t>TOTAL 400140-0</t>
  </si>
  <si>
    <t>DEVOLUÇÃO DE DIÁRIAS/SUP. FUNDOS DE EXERCICIOS ANTERIORES</t>
  </si>
  <si>
    <r>
      <t xml:space="preserve">VALORES LANÇADOS EM DUPLICIDADE </t>
    </r>
    <r>
      <rPr>
        <sz val="6"/>
        <rFont val="Calibri"/>
        <family val="2"/>
      </rPr>
      <t>(ESTORNADOS)</t>
    </r>
  </si>
  <si>
    <t>TOTAL   9.130-8</t>
  </si>
  <si>
    <t>PAGTOS EFETUADOS POR DEPÓSITO/RECEITAS</t>
  </si>
  <si>
    <t>D.ATIVA NÃO TRIBUTARIA SEDAM AUTO DE INFRAÇÃO</t>
  </si>
  <si>
    <t>PARC. DIVIDA ATIVA NÃO TRIBUTARIA- MEIO AMB. AJUIZADO</t>
  </si>
  <si>
    <t>TAXA DE SERVIÇOS FLORESTAIS - TSF</t>
  </si>
  <si>
    <t>SEDAM – LICENÇA PRÉVIA/HÍDRICOS - LPH</t>
  </si>
  <si>
    <t>SEDAM – LICENÇA DE INSTALAÇÃO HIDRICOS - LIH</t>
  </si>
  <si>
    <t>SEDAM – TAXA DE RELATÓRIO ANUAL DE MONITORAMENTO</t>
  </si>
  <si>
    <t>TAXA TAMPONAMENTO DE POÇO</t>
  </si>
  <si>
    <t>SEDAM – TAXA DE DISPENSA DE OUTORGA - TDO</t>
  </si>
  <si>
    <t>SEDAM – LICENÇA DE OPERAÇÃO DE HIDRICOS - LOH</t>
  </si>
  <si>
    <t>DEZEMBRO/2021</t>
  </si>
  <si>
    <t>JANEIRO/2021</t>
  </si>
  <si>
    <t>Porto Velho/RO,  31 de março de 2021.</t>
  </si>
  <si>
    <t>SEDAM – RELATÓRIO DE MONITORAMENTO FLORESTAL</t>
  </si>
  <si>
    <t>SEDAM – TAXA DE SERV. REALIZADA LABORATORIO ANALISE AMBIENTAL LAA</t>
  </si>
  <si>
    <t>SEDAM – TAMPONAMENTO DE POÇO</t>
  </si>
  <si>
    <t>SEDAM – DISPENSA DE OUTORGA/USOS INSIGNIFICANTES</t>
  </si>
  <si>
    <t>SEDAM – RELATÓRIO DE MONITORAMENTO DE RECURSOS HÍDRICOS</t>
  </si>
  <si>
    <t>SEDAM – MULTAS – RECURSOS HÍDRICOS/BARRAGENS</t>
  </si>
  <si>
    <t>SEDAM – SERVIÇOS ADMINISTRATIVOS DE RECURSOS HÍDRICOS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</si>
</sst>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&quot;R$ &quot;#,##0.00_);[Red]\(&quot;R$ &quot;#,##0.00\)"/>
    <numFmt numFmtId="172" formatCode="_(&quot;R$ &quot;* #,##0.00_);_(&quot;R$ &quot;* \(#,##0.00\);_(&quot;R$ 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&quot;\ #,##0.00"/>
    <numFmt numFmtId="178" formatCode="[$-416]dddd\,\ 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51" applyFont="1" applyAlignment="1">
      <alignment/>
    </xf>
    <xf numFmtId="43" fontId="0" fillId="0" borderId="0" xfId="5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/>
    </xf>
    <xf numFmtId="170" fontId="0" fillId="0" borderId="0" xfId="0" applyNumberFormat="1" applyFill="1" applyAlignment="1">
      <alignment horizontal="center"/>
    </xf>
    <xf numFmtId="43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51" applyNumberFormat="1" applyFont="1" applyAlignment="1">
      <alignment/>
    </xf>
    <xf numFmtId="43" fontId="0" fillId="0" borderId="0" xfId="5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3" fontId="0" fillId="0" borderId="0" xfId="51" applyFont="1" applyFill="1" applyAlignment="1">
      <alignment horizontal="center"/>
    </xf>
    <xf numFmtId="43" fontId="0" fillId="0" borderId="0" xfId="5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/>
    </xf>
    <xf numFmtId="17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3" fontId="49" fillId="0" borderId="0" xfId="0" applyNumberFormat="1" applyFont="1" applyAlignment="1">
      <alignment/>
    </xf>
    <xf numFmtId="43" fontId="49" fillId="0" borderId="0" xfId="51" applyFont="1" applyAlignment="1">
      <alignment/>
    </xf>
    <xf numFmtId="43" fontId="49" fillId="0" borderId="0" xfId="51" applyFont="1" applyAlignment="1">
      <alignment horizontal="center"/>
    </xf>
    <xf numFmtId="16" fontId="23" fillId="0" borderId="10" xfId="0" applyNumberFormat="1" applyFont="1" applyFill="1" applyBorder="1" applyAlignment="1">
      <alignment horizontal="center"/>
    </xf>
    <xf numFmtId="43" fontId="23" fillId="0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43" fontId="50" fillId="0" borderId="11" xfId="0" applyNumberFormat="1" applyFont="1" applyBorder="1" applyAlignment="1">
      <alignment/>
    </xf>
    <xf numFmtId="16" fontId="23" fillId="0" borderId="12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43" fontId="50" fillId="0" borderId="13" xfId="0" applyNumberFormat="1" applyFont="1" applyBorder="1" applyAlignment="1">
      <alignment/>
    </xf>
    <xf numFmtId="43" fontId="51" fillId="0" borderId="14" xfId="0" applyNumberFormat="1" applyFont="1" applyBorder="1" applyAlignment="1">
      <alignment/>
    </xf>
    <xf numFmtId="43" fontId="50" fillId="0" borderId="13" xfId="51" applyFont="1" applyBorder="1" applyAlignment="1">
      <alignment/>
    </xf>
    <xf numFmtId="43" fontId="23" fillId="0" borderId="13" xfId="5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/>
    </xf>
    <xf numFmtId="4" fontId="50" fillId="0" borderId="13" xfId="0" applyNumberFormat="1" applyFont="1" applyBorder="1" applyAlignment="1">
      <alignment/>
    </xf>
    <xf numFmtId="43" fontId="23" fillId="33" borderId="13" xfId="0" applyNumberFormat="1" applyFont="1" applyFill="1" applyBorder="1" applyAlignment="1">
      <alignment horizontal="center"/>
    </xf>
    <xf numFmtId="43" fontId="51" fillId="0" borderId="15" xfId="0" applyNumberFormat="1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3" fontId="0" fillId="0" borderId="0" xfId="51" applyFont="1" applyAlignment="1">
      <alignment/>
    </xf>
    <xf numFmtId="0" fontId="48" fillId="0" borderId="0" xfId="0" applyFont="1" applyAlignment="1">
      <alignment/>
    </xf>
    <xf numFmtId="43" fontId="26" fillId="0" borderId="17" xfId="0" applyNumberFormat="1" applyFont="1" applyFill="1" applyBorder="1" applyAlignment="1">
      <alignment horizontal="center"/>
    </xf>
    <xf numFmtId="43" fontId="26" fillId="0" borderId="18" xfId="0" applyNumberFormat="1" applyFont="1" applyFill="1" applyBorder="1" applyAlignment="1">
      <alignment horizontal="center"/>
    </xf>
    <xf numFmtId="43" fontId="51" fillId="0" borderId="18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43" fontId="50" fillId="0" borderId="19" xfId="0" applyNumberFormat="1" applyFont="1" applyBorder="1" applyAlignment="1">
      <alignment/>
    </xf>
    <xf numFmtId="43" fontId="50" fillId="0" borderId="20" xfId="0" applyNumberFormat="1" applyFont="1" applyBorder="1" applyAlignment="1">
      <alignment/>
    </xf>
    <xf numFmtId="43" fontId="50" fillId="0" borderId="20" xfId="51" applyFont="1" applyBorder="1" applyAlignment="1">
      <alignment/>
    </xf>
    <xf numFmtId="43" fontId="51" fillId="0" borderId="21" xfId="0" applyNumberFormat="1" applyFont="1" applyBorder="1" applyAlignment="1">
      <alignment/>
    </xf>
    <xf numFmtId="43" fontId="51" fillId="0" borderId="22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43" fontId="23" fillId="0" borderId="23" xfId="0" applyNumberFormat="1" applyFont="1" applyFill="1" applyBorder="1" applyAlignment="1">
      <alignment horizontal="center" vertical="center"/>
    </xf>
    <xf numFmtId="43" fontId="50" fillId="0" borderId="23" xfId="0" applyNumberFormat="1" applyFont="1" applyBorder="1" applyAlignment="1">
      <alignment/>
    </xf>
    <xf numFmtId="0" fontId="23" fillId="0" borderId="24" xfId="0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/>
    </xf>
    <xf numFmtId="170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47" fillId="0" borderId="0" xfId="0" applyNumberFormat="1" applyFont="1" applyFill="1" applyBorder="1" applyAlignment="1">
      <alignment/>
    </xf>
    <xf numFmtId="0" fontId="51" fillId="0" borderId="0" xfId="0" applyFont="1" applyBorder="1" applyAlignment="1">
      <alignment wrapText="1"/>
    </xf>
    <xf numFmtId="170" fontId="0" fillId="0" borderId="0" xfId="0" applyNumberFormat="1" applyFill="1" applyBorder="1" applyAlignment="1">
      <alignment horizontal="center"/>
    </xf>
    <xf numFmtId="43" fontId="26" fillId="0" borderId="13" xfId="0" applyNumberFormat="1" applyFont="1" applyFill="1" applyBorder="1" applyAlignment="1">
      <alignment horizontal="center"/>
    </xf>
    <xf numFmtId="43" fontId="51" fillId="0" borderId="13" xfId="51" applyNumberFormat="1" applyFont="1" applyBorder="1" applyAlignment="1">
      <alignment/>
    </xf>
    <xf numFmtId="43" fontId="51" fillId="0" borderId="13" xfId="0" applyNumberFormat="1" applyFont="1" applyBorder="1" applyAlignment="1">
      <alignment horizontal="center"/>
    </xf>
    <xf numFmtId="43" fontId="51" fillId="0" borderId="13" xfId="0" applyNumberFormat="1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39" fontId="29" fillId="0" borderId="0" xfId="53" applyNumberFormat="1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" fontId="48" fillId="0" borderId="13" xfId="45" applyNumberFormat="1" applyFont="1" applyBorder="1" applyAlignment="1">
      <alignment/>
    </xf>
    <xf numFmtId="0" fontId="50" fillId="0" borderId="13" xfId="0" applyNumberFormat="1" applyFont="1" applyBorder="1" applyAlignment="1">
      <alignment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43" fontId="23" fillId="0" borderId="23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47" fillId="8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/>
    </xf>
    <xf numFmtId="0" fontId="47" fillId="16" borderId="16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47" fillId="13" borderId="16" xfId="0" applyFont="1" applyFill="1" applyBorder="1" applyAlignment="1">
      <alignment horizontal="center" vertical="center"/>
    </xf>
    <xf numFmtId="0" fontId="47" fillId="5" borderId="25" xfId="0" applyFont="1" applyFill="1" applyBorder="1" applyAlignment="1">
      <alignment horizontal="center" vertical="center"/>
    </xf>
    <xf numFmtId="0" fontId="47" fillId="5" borderId="26" xfId="0" applyFont="1" applyFill="1" applyBorder="1" applyAlignment="1">
      <alignment horizontal="center" vertical="center"/>
    </xf>
    <xf numFmtId="0" fontId="47" fillId="5" borderId="2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view="pageLayout" workbookViewId="0" topLeftCell="AA1">
      <selection activeCell="AL8" sqref="AL8"/>
    </sheetView>
  </sheetViews>
  <sheetFormatPr defaultColWidth="0" defaultRowHeight="15"/>
  <cols>
    <col min="1" max="1" width="10.421875" style="2" customWidth="1"/>
    <col min="2" max="2" width="11.7109375" style="2" bestFit="1" customWidth="1"/>
    <col min="3" max="3" width="10.8515625" style="2" bestFit="1" customWidth="1"/>
    <col min="4" max="4" width="12.00390625" style="1" customWidth="1"/>
    <col min="5" max="6" width="9.57421875" style="3" customWidth="1"/>
    <col min="7" max="7" width="12.7109375" style="3" customWidth="1"/>
    <col min="8" max="8" width="9.421875" style="3" customWidth="1"/>
    <col min="9" max="9" width="9.57421875" style="3" customWidth="1"/>
    <col min="10" max="10" width="9.7109375" style="3" customWidth="1"/>
    <col min="11" max="11" width="10.57421875" style="3" customWidth="1"/>
    <col min="12" max="12" width="9.57421875" style="3" customWidth="1"/>
    <col min="13" max="13" width="10.57421875" style="3" customWidth="1"/>
    <col min="14" max="14" width="10.00390625" style="3" customWidth="1"/>
    <col min="15" max="15" width="11.140625" style="3" customWidth="1"/>
    <col min="16" max="17" width="9.28125" style="3" customWidth="1"/>
    <col min="18" max="25" width="9.57421875" style="3" customWidth="1"/>
    <col min="26" max="31" width="12.57421875" style="3" customWidth="1"/>
    <col min="32" max="32" width="9.28125" style="3" customWidth="1"/>
    <col min="33" max="33" width="11.7109375" style="3" customWidth="1"/>
    <col min="34" max="34" width="11.140625" style="3" customWidth="1"/>
    <col min="35" max="35" width="10.00390625" style="3" customWidth="1"/>
    <col min="36" max="36" width="9.140625" style="3" customWidth="1"/>
    <col min="37" max="37" width="9.57421875" style="3" customWidth="1"/>
    <col min="38" max="38" width="10.8515625" style="0" customWidth="1"/>
    <col min="39" max="39" width="9.140625" style="0" customWidth="1"/>
    <col min="40" max="40" width="6.00390625" style="0" customWidth="1"/>
    <col min="41" max="41" width="7.7109375" style="0" customWidth="1"/>
    <col min="42" max="42" width="9.140625" style="0" customWidth="1"/>
    <col min="43" max="43" width="7.28125" style="0" customWidth="1"/>
    <col min="44" max="45" width="9.421875" style="0" customWidth="1"/>
    <col min="46" max="47" width="7.421875" style="0" customWidth="1"/>
    <col min="48" max="48" width="8.8515625" style="0" customWidth="1"/>
    <col min="49" max="49" width="7.28125" style="0" customWidth="1"/>
    <col min="50" max="50" width="7.8515625" style="0" customWidth="1"/>
    <col min="51" max="51" width="11.7109375" style="0" bestFit="1" customWidth="1"/>
    <col min="52" max="52" width="14.8515625" style="0" customWidth="1"/>
    <col min="53" max="53" width="15.28125" style="0" customWidth="1"/>
    <col min="54" max="16384" width="0" style="0" hidden="1" customWidth="1"/>
  </cols>
  <sheetData>
    <row r="1" spans="1:51" ht="27.75" customHeight="1" thickBot="1">
      <c r="A1" s="115" t="s">
        <v>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07" t="s">
        <v>62</v>
      </c>
      <c r="O1" s="108"/>
      <c r="P1" s="109"/>
      <c r="Q1" s="115" t="s">
        <v>19</v>
      </c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7"/>
      <c r="AT1" s="107" t="s">
        <v>61</v>
      </c>
      <c r="AU1" s="108"/>
      <c r="AV1" s="108"/>
      <c r="AW1" s="108"/>
      <c r="AX1" s="108"/>
      <c r="AY1" s="109"/>
    </row>
    <row r="2" spans="1:51" ht="24" customHeight="1" thickBot="1">
      <c r="A2" s="110" t="s">
        <v>1</v>
      </c>
      <c r="B2" s="120" t="s">
        <v>23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120" t="s">
        <v>23</v>
      </c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2"/>
      <c r="AM2" s="119" t="s">
        <v>16</v>
      </c>
      <c r="AN2" s="119"/>
      <c r="AO2" s="119"/>
      <c r="AP2" s="112" t="s">
        <v>18</v>
      </c>
      <c r="AQ2" s="112"/>
      <c r="AR2" s="112"/>
      <c r="AS2" s="124" t="s">
        <v>41</v>
      </c>
      <c r="AT2" s="124"/>
      <c r="AU2" s="124"/>
      <c r="AV2" s="125" t="s">
        <v>46</v>
      </c>
      <c r="AW2" s="126"/>
      <c r="AX2" s="127"/>
      <c r="AY2" s="105" t="s">
        <v>22</v>
      </c>
    </row>
    <row r="3" spans="1:51" s="4" customFormat="1" ht="18" customHeight="1" thickBot="1">
      <c r="A3" s="110"/>
      <c r="B3" s="49">
        <v>9001</v>
      </c>
      <c r="C3" s="49">
        <v>9002</v>
      </c>
      <c r="D3" s="49">
        <v>9003</v>
      </c>
      <c r="E3" s="49">
        <v>9004</v>
      </c>
      <c r="F3" s="49">
        <v>9005</v>
      </c>
      <c r="G3" s="49">
        <v>9006</v>
      </c>
      <c r="H3" s="49">
        <v>9007</v>
      </c>
      <c r="I3" s="49">
        <v>9008</v>
      </c>
      <c r="J3" s="49">
        <v>9009</v>
      </c>
      <c r="K3" s="49">
        <v>9010</v>
      </c>
      <c r="L3" s="49">
        <v>9011</v>
      </c>
      <c r="M3" s="49">
        <v>9012</v>
      </c>
      <c r="N3" s="49">
        <v>9013</v>
      </c>
      <c r="O3" s="49">
        <v>9014</v>
      </c>
      <c r="P3" s="49">
        <v>9015</v>
      </c>
      <c r="Q3" s="49">
        <v>9016</v>
      </c>
      <c r="R3" s="49">
        <v>9017</v>
      </c>
      <c r="S3" s="92">
        <v>9018</v>
      </c>
      <c r="T3" s="92">
        <v>9019</v>
      </c>
      <c r="U3" s="98">
        <v>9020</v>
      </c>
      <c r="V3" s="94">
        <v>9021</v>
      </c>
      <c r="W3" s="100">
        <v>9022</v>
      </c>
      <c r="X3" s="100">
        <v>9023</v>
      </c>
      <c r="Y3" s="96">
        <v>9024</v>
      </c>
      <c r="Z3" s="92">
        <v>9025</v>
      </c>
      <c r="AA3" s="100">
        <v>9026</v>
      </c>
      <c r="AB3" s="100">
        <v>9027</v>
      </c>
      <c r="AC3" s="100">
        <v>9028</v>
      </c>
      <c r="AD3" s="100">
        <v>9029</v>
      </c>
      <c r="AE3" s="100">
        <v>9030</v>
      </c>
      <c r="AF3" s="82">
        <v>5514</v>
      </c>
      <c r="AG3" s="82">
        <v>5614</v>
      </c>
      <c r="AH3" s="49" t="s">
        <v>14</v>
      </c>
      <c r="AI3" s="113" t="s">
        <v>15</v>
      </c>
      <c r="AJ3" s="113" t="s">
        <v>48</v>
      </c>
      <c r="AK3" s="113" t="s">
        <v>49</v>
      </c>
      <c r="AL3" s="123" t="s">
        <v>21</v>
      </c>
      <c r="AM3" s="103" t="s">
        <v>17</v>
      </c>
      <c r="AN3" s="103" t="s">
        <v>14</v>
      </c>
      <c r="AO3" s="105" t="s">
        <v>20</v>
      </c>
      <c r="AP3" s="103" t="s">
        <v>17</v>
      </c>
      <c r="AQ3" s="103" t="s">
        <v>14</v>
      </c>
      <c r="AR3" s="105" t="s">
        <v>50</v>
      </c>
      <c r="AS3" s="103" t="s">
        <v>17</v>
      </c>
      <c r="AT3" s="103" t="s">
        <v>14</v>
      </c>
      <c r="AU3" s="105" t="s">
        <v>42</v>
      </c>
      <c r="AV3" s="103" t="s">
        <v>17</v>
      </c>
      <c r="AW3" s="103" t="s">
        <v>14</v>
      </c>
      <c r="AX3" s="105" t="s">
        <v>47</v>
      </c>
      <c r="AY3" s="105"/>
    </row>
    <row r="4" spans="1:51" s="4" customFormat="1" ht="86.25" customHeight="1" thickBot="1">
      <c r="A4" s="111"/>
      <c r="B4" s="91" t="s">
        <v>25</v>
      </c>
      <c r="C4" s="91" t="s">
        <v>26</v>
      </c>
      <c r="D4" s="91" t="s">
        <v>27</v>
      </c>
      <c r="E4" s="91" t="s">
        <v>28</v>
      </c>
      <c r="F4" s="91" t="s">
        <v>29</v>
      </c>
      <c r="G4" s="91" t="s">
        <v>30</v>
      </c>
      <c r="H4" s="91" t="s">
        <v>31</v>
      </c>
      <c r="I4" s="91" t="s">
        <v>32</v>
      </c>
      <c r="J4" s="91" t="s">
        <v>33</v>
      </c>
      <c r="K4" s="91" t="s">
        <v>34</v>
      </c>
      <c r="L4" s="91" t="s">
        <v>54</v>
      </c>
      <c r="M4" s="91" t="s">
        <v>35</v>
      </c>
      <c r="N4" s="91" t="s">
        <v>36</v>
      </c>
      <c r="O4" s="91" t="s">
        <v>37</v>
      </c>
      <c r="P4" s="91" t="s">
        <v>38</v>
      </c>
      <c r="Q4" s="91" t="s">
        <v>39</v>
      </c>
      <c r="R4" s="91" t="s">
        <v>40</v>
      </c>
      <c r="S4" s="93" t="s">
        <v>55</v>
      </c>
      <c r="T4" s="93" t="s">
        <v>56</v>
      </c>
      <c r="U4" s="99" t="s">
        <v>60</v>
      </c>
      <c r="V4" s="95" t="s">
        <v>58</v>
      </c>
      <c r="W4" s="101" t="s">
        <v>65</v>
      </c>
      <c r="X4" s="101" t="s">
        <v>66</v>
      </c>
      <c r="Y4" s="97" t="s">
        <v>59</v>
      </c>
      <c r="Z4" s="93" t="s">
        <v>57</v>
      </c>
      <c r="AA4" s="101" t="s">
        <v>67</v>
      </c>
      <c r="AB4" s="101" t="s">
        <v>68</v>
      </c>
      <c r="AC4" s="101" t="s">
        <v>69</v>
      </c>
      <c r="AD4" s="101" t="s">
        <v>70</v>
      </c>
      <c r="AE4" s="101" t="s">
        <v>64</v>
      </c>
      <c r="AF4" s="83" t="s">
        <v>52</v>
      </c>
      <c r="AG4" s="83" t="s">
        <v>53</v>
      </c>
      <c r="AH4" s="71" t="s">
        <v>51</v>
      </c>
      <c r="AI4" s="114"/>
      <c r="AJ4" s="114"/>
      <c r="AK4" s="114"/>
      <c r="AL4" s="123"/>
      <c r="AM4" s="104"/>
      <c r="AN4" s="104"/>
      <c r="AO4" s="106"/>
      <c r="AP4" s="104"/>
      <c r="AQ4" s="104"/>
      <c r="AR4" s="106"/>
      <c r="AS4" s="103"/>
      <c r="AT4" s="104"/>
      <c r="AU4" s="106"/>
      <c r="AV4" s="104"/>
      <c r="AW4" s="104"/>
      <c r="AX4" s="106"/>
      <c r="AY4" s="106"/>
    </row>
    <row r="5" spans="1:53" ht="15" thickBot="1">
      <c r="A5" s="31" t="s">
        <v>2</v>
      </c>
      <c r="B5" s="32">
        <v>23636.72</v>
      </c>
      <c r="C5" s="32">
        <v>59987.96</v>
      </c>
      <c r="D5" s="32">
        <v>326555.79</v>
      </c>
      <c r="E5" s="32">
        <v>925.4</v>
      </c>
      <c r="F5" s="32">
        <v>8871.56</v>
      </c>
      <c r="G5" s="32">
        <v>209722.98</v>
      </c>
      <c r="H5" s="32">
        <v>462.7</v>
      </c>
      <c r="I5" s="32">
        <v>32127.79</v>
      </c>
      <c r="J5" s="32">
        <v>3629.29</v>
      </c>
      <c r="K5" s="32">
        <v>3580.5</v>
      </c>
      <c r="L5" s="32">
        <v>31922.1</v>
      </c>
      <c r="M5" s="32">
        <v>139342.1</v>
      </c>
      <c r="N5" s="32">
        <v>90208</v>
      </c>
      <c r="O5" s="32">
        <v>19561</v>
      </c>
      <c r="P5" s="32">
        <v>54628.5</v>
      </c>
      <c r="Q5" s="32"/>
      <c r="R5" s="32">
        <v>4377.25</v>
      </c>
      <c r="S5" s="32">
        <v>925.4</v>
      </c>
      <c r="T5" s="32">
        <v>925.4</v>
      </c>
      <c r="U5" s="32">
        <v>462.7</v>
      </c>
      <c r="V5" s="32"/>
      <c r="W5" s="32"/>
      <c r="X5" s="32"/>
      <c r="Y5" s="32"/>
      <c r="Z5" s="32">
        <v>5219.46</v>
      </c>
      <c r="AA5" s="32"/>
      <c r="AB5" s="32"/>
      <c r="AC5" s="32"/>
      <c r="AD5" s="32"/>
      <c r="AE5" s="32"/>
      <c r="AF5" s="32">
        <v>21443.07</v>
      </c>
      <c r="AG5" s="32">
        <v>70039.38</v>
      </c>
      <c r="AH5" s="32"/>
      <c r="AI5" s="32"/>
      <c r="AJ5" s="32"/>
      <c r="AK5" s="32"/>
      <c r="AL5" s="69">
        <f>B5+C5+D5+E5+F5+G5+H5+I5+J5+K5+L5+M5+N5+O5+P5+Q5+R5+AF5+AG5+AH5+AI5+S5+T5+U5+Z5</f>
        <v>1108555.0499999996</v>
      </c>
      <c r="AM5" s="33"/>
      <c r="AN5" s="34"/>
      <c r="AO5" s="35">
        <f>AM5+AN5</f>
        <v>0</v>
      </c>
      <c r="AP5" s="33"/>
      <c r="AQ5" s="33"/>
      <c r="AR5" s="33"/>
      <c r="AS5" s="70"/>
      <c r="AT5" s="32"/>
      <c r="AU5" s="35">
        <f aca="true" t="shared" si="0" ref="AU5:AU11">AS5+AT5</f>
        <v>0</v>
      </c>
      <c r="AV5" s="61"/>
      <c r="AW5" s="61"/>
      <c r="AX5" s="61">
        <f aca="true" t="shared" si="1" ref="AX5:AX11">AV5+AW5</f>
        <v>0</v>
      </c>
      <c r="AY5" s="65">
        <f aca="true" t="shared" si="2" ref="AY5:AY11">AL5+AO5+AR5+AU5+AX5</f>
        <v>1108555.0499999996</v>
      </c>
      <c r="AZ5" s="7"/>
      <c r="BA5" s="14"/>
    </row>
    <row r="6" spans="1:53" ht="15" thickBot="1">
      <c r="A6" s="36" t="s">
        <v>3</v>
      </c>
      <c r="B6" s="37">
        <v>43713.52</v>
      </c>
      <c r="C6" s="37">
        <v>83916.45</v>
      </c>
      <c r="D6" s="37">
        <v>543062.35</v>
      </c>
      <c r="E6" s="37">
        <v>774.01</v>
      </c>
      <c r="F6" s="37">
        <v>16180.36</v>
      </c>
      <c r="G6" s="37">
        <v>313016.56</v>
      </c>
      <c r="H6" s="37">
        <v>462.7</v>
      </c>
      <c r="I6" s="37">
        <v>49839.64</v>
      </c>
      <c r="J6" s="37">
        <v>7218.12</v>
      </c>
      <c r="K6" s="37">
        <v>2961.28</v>
      </c>
      <c r="L6" s="37">
        <v>103334.79</v>
      </c>
      <c r="M6" s="37">
        <v>105105.58</v>
      </c>
      <c r="N6" s="37">
        <v>199403.46</v>
      </c>
      <c r="O6" s="37">
        <v>78836.73</v>
      </c>
      <c r="P6" s="37">
        <v>63693.45</v>
      </c>
      <c r="Q6" s="37"/>
      <c r="R6" s="37">
        <v>2043.61</v>
      </c>
      <c r="S6" s="32">
        <f>SUM(925.4+1388.1)</f>
        <v>2313.5</v>
      </c>
      <c r="T6" s="32">
        <f>SUM(925.4+1388.1)</f>
        <v>2313.5</v>
      </c>
      <c r="U6" s="32">
        <f>SUM(4627+1388.1)</f>
        <v>6015.1</v>
      </c>
      <c r="V6" s="37"/>
      <c r="W6" s="37"/>
      <c r="X6" s="37"/>
      <c r="Y6" s="37"/>
      <c r="Z6" s="32">
        <f>SUM(3958.96+5182.24)</f>
        <v>9141.2</v>
      </c>
      <c r="AA6" s="102"/>
      <c r="AB6" s="102"/>
      <c r="AC6" s="102"/>
      <c r="AD6" s="102"/>
      <c r="AE6" s="102"/>
      <c r="AF6" s="37">
        <v>50760.59</v>
      </c>
      <c r="AG6" s="37">
        <v>127570.95</v>
      </c>
      <c r="AH6" s="37">
        <v>660</v>
      </c>
      <c r="AI6" s="37"/>
      <c r="AJ6" s="37"/>
      <c r="AK6" s="37"/>
      <c r="AL6" s="69">
        <f>B6+C6+D6+E6+F6+G6+H6+I6+J6+K6+L6+M6+N6+O6+P6+Q6+R6+AF6+AG6+AH6+AI6+AJ6+S6+T6+U6+Z6+AK6</f>
        <v>1812337.4500000002</v>
      </c>
      <c r="AM6" s="39"/>
      <c r="AN6" s="40"/>
      <c r="AO6" s="41"/>
      <c r="AP6" s="39"/>
      <c r="AQ6" s="39"/>
      <c r="AR6" s="41">
        <f aca="true" t="shared" si="3" ref="AR6:AR11">AP6+AQ6</f>
        <v>0</v>
      </c>
      <c r="AS6" s="41"/>
      <c r="AT6" s="37"/>
      <c r="AU6" s="41">
        <f t="shared" si="0"/>
        <v>0</v>
      </c>
      <c r="AV6" s="62"/>
      <c r="AW6" s="62"/>
      <c r="AX6" s="62">
        <f t="shared" si="1"/>
        <v>0</v>
      </c>
      <c r="AY6" s="42">
        <f t="shared" si="2"/>
        <v>1812337.4500000002</v>
      </c>
      <c r="AZ6" s="7"/>
      <c r="BA6" s="7"/>
    </row>
    <row r="7" spans="1:53" ht="15" thickBot="1">
      <c r="A7" s="36" t="s">
        <v>4</v>
      </c>
      <c r="B7" s="37">
        <v>65432.12</v>
      </c>
      <c r="C7" s="37">
        <v>131933.72</v>
      </c>
      <c r="D7" s="37">
        <v>464381.54</v>
      </c>
      <c r="E7" s="37">
        <v>4071.76</v>
      </c>
      <c r="F7" s="37">
        <v>26147.19</v>
      </c>
      <c r="G7" s="37">
        <v>280730</v>
      </c>
      <c r="H7" s="37"/>
      <c r="I7" s="37">
        <v>36553.3</v>
      </c>
      <c r="J7" s="37">
        <v>2997.42</v>
      </c>
      <c r="K7" s="37">
        <v>1259.42</v>
      </c>
      <c r="L7" s="37">
        <v>147515.18</v>
      </c>
      <c r="M7" s="37">
        <v>86813.93</v>
      </c>
      <c r="N7" s="37">
        <v>247945.09</v>
      </c>
      <c r="O7" s="37">
        <v>127683.16</v>
      </c>
      <c r="P7" s="37">
        <v>77305.04</v>
      </c>
      <c r="Q7" s="37"/>
      <c r="R7" s="37">
        <v>21580.35</v>
      </c>
      <c r="S7" s="32">
        <f>SUM(462.7+1388.1)</f>
        <v>1850.8</v>
      </c>
      <c r="T7" s="32">
        <f>SUM(462.7+1388.1)</f>
        <v>1850.8</v>
      </c>
      <c r="U7" s="32">
        <f>SUM(462.7+925.4)</f>
        <v>1388.1</v>
      </c>
      <c r="V7" s="37"/>
      <c r="W7" s="37"/>
      <c r="X7" s="37"/>
      <c r="Y7" s="37"/>
      <c r="Z7" s="32">
        <f>SUM(8587.99+4071.59)</f>
        <v>12659.58</v>
      </c>
      <c r="AA7" s="102"/>
      <c r="AB7" s="102">
        <v>370.16</v>
      </c>
      <c r="AC7" s="102"/>
      <c r="AD7" s="102"/>
      <c r="AE7" s="102">
        <v>185.08</v>
      </c>
      <c r="AF7" s="37">
        <v>73293.27</v>
      </c>
      <c r="AG7" s="37">
        <v>65753.34</v>
      </c>
      <c r="AH7" s="37">
        <v>370.16</v>
      </c>
      <c r="AI7" s="37"/>
      <c r="AJ7" s="37"/>
      <c r="AK7" s="37"/>
      <c r="AL7" s="69">
        <f>B7+C7+D7+E7+F7+G7+H7+I7+J7+K7+L7+M7+N7+O7+P7+Q7+R7+AF7+AG7+AH7+AI7+AJ7+AK7+S7+T7+U7+Z7+AE7+V7+W7+X7+Y7+AA7+AB7+AC7+AD7</f>
        <v>1880070.5100000005</v>
      </c>
      <c r="AM7" s="39"/>
      <c r="AN7" s="40"/>
      <c r="AO7" s="41"/>
      <c r="AP7" s="39"/>
      <c r="AQ7" s="39"/>
      <c r="AR7" s="41">
        <f t="shared" si="3"/>
        <v>0</v>
      </c>
      <c r="AS7" s="41"/>
      <c r="AT7" s="37"/>
      <c r="AU7" s="41">
        <f t="shared" si="0"/>
        <v>0</v>
      </c>
      <c r="AV7" s="62"/>
      <c r="AW7" s="62"/>
      <c r="AX7" s="62">
        <f t="shared" si="1"/>
        <v>0</v>
      </c>
      <c r="AY7" s="42">
        <f t="shared" si="2"/>
        <v>1880070.5100000005</v>
      </c>
      <c r="AZ7" s="7"/>
      <c r="BA7" s="7"/>
    </row>
    <row r="8" spans="1:53" ht="15" thickBot="1">
      <c r="A8" s="36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2"/>
      <c r="T8" s="32"/>
      <c r="U8" s="32"/>
      <c r="V8" s="37"/>
      <c r="W8" s="37"/>
      <c r="X8" s="37"/>
      <c r="Y8" s="37"/>
      <c r="Z8" s="32"/>
      <c r="AA8" s="102"/>
      <c r="AB8" s="102"/>
      <c r="AC8" s="102"/>
      <c r="AD8" s="102"/>
      <c r="AE8" s="102"/>
      <c r="AF8" s="37"/>
      <c r="AG8" s="37"/>
      <c r="AH8" s="37"/>
      <c r="AI8" s="37"/>
      <c r="AJ8" s="38"/>
      <c r="AK8" s="37"/>
      <c r="AL8" s="69">
        <f aca="true" t="shared" si="4" ref="AL8:AL16">B8+C8+D8+E8+F8+G8+H8+I8+J8+K8+L8+M8+N8+O8+P8+Q8+R8+AF8+AG8+AH8+AI8+AJ8+AK8+S8+T8+U8+Z8+AE8+V8+W8+X8+Y8+AA8+AB8+AC8+AD8</f>
        <v>0</v>
      </c>
      <c r="AM8" s="43"/>
      <c r="AN8" s="40"/>
      <c r="AO8" s="41"/>
      <c r="AP8" s="39"/>
      <c r="AQ8" s="39"/>
      <c r="AR8" s="41">
        <f t="shared" si="3"/>
        <v>0</v>
      </c>
      <c r="AS8" s="41"/>
      <c r="AT8" s="37"/>
      <c r="AU8" s="41">
        <f t="shared" si="0"/>
        <v>0</v>
      </c>
      <c r="AV8" s="62"/>
      <c r="AW8" s="62"/>
      <c r="AX8" s="62">
        <f t="shared" si="1"/>
        <v>0</v>
      </c>
      <c r="AY8" s="42">
        <f t="shared" si="2"/>
        <v>0</v>
      </c>
      <c r="AZ8" s="7"/>
      <c r="BA8" s="7"/>
    </row>
    <row r="9" spans="1:53" ht="15" thickBot="1">
      <c r="A9" s="36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2"/>
      <c r="T9" s="32"/>
      <c r="U9" s="32"/>
      <c r="V9" s="37"/>
      <c r="W9" s="37"/>
      <c r="X9" s="37"/>
      <c r="Y9" s="37"/>
      <c r="Z9" s="32"/>
      <c r="AA9" s="102"/>
      <c r="AB9" s="102"/>
      <c r="AC9" s="102"/>
      <c r="AD9" s="102"/>
      <c r="AE9" s="102"/>
      <c r="AF9" s="37"/>
      <c r="AG9" s="37"/>
      <c r="AH9" s="37"/>
      <c r="AI9" s="37"/>
      <c r="AJ9" s="37"/>
      <c r="AK9" s="37"/>
      <c r="AL9" s="69">
        <f t="shared" si="4"/>
        <v>0</v>
      </c>
      <c r="AM9" s="43"/>
      <c r="AN9" s="40"/>
      <c r="AO9" s="41"/>
      <c r="AP9" s="39"/>
      <c r="AQ9" s="39"/>
      <c r="AR9" s="41">
        <f t="shared" si="3"/>
        <v>0</v>
      </c>
      <c r="AS9" s="39"/>
      <c r="AT9" s="37"/>
      <c r="AU9" s="41">
        <f t="shared" si="0"/>
        <v>0</v>
      </c>
      <c r="AV9" s="62"/>
      <c r="AW9" s="62"/>
      <c r="AX9" s="62">
        <f t="shared" si="1"/>
        <v>0</v>
      </c>
      <c r="AY9" s="42">
        <f t="shared" si="2"/>
        <v>0</v>
      </c>
      <c r="AZ9" s="7"/>
      <c r="BA9" s="7"/>
    </row>
    <row r="10" spans="1:53" ht="15" thickBot="1">
      <c r="A10" s="36" t="s">
        <v>7</v>
      </c>
      <c r="B10" s="8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32"/>
      <c r="T10" s="32"/>
      <c r="U10" s="32"/>
      <c r="V10" s="44"/>
      <c r="W10" s="44"/>
      <c r="X10" s="44"/>
      <c r="Y10" s="44"/>
      <c r="Z10" s="32"/>
      <c r="AA10" s="102"/>
      <c r="AB10" s="102"/>
      <c r="AC10" s="102"/>
      <c r="AD10" s="102"/>
      <c r="AE10" s="102"/>
      <c r="AF10" s="44"/>
      <c r="AG10" s="44"/>
      <c r="AH10" s="44"/>
      <c r="AI10" s="44"/>
      <c r="AJ10" s="37"/>
      <c r="AK10" s="37"/>
      <c r="AL10" s="69">
        <f t="shared" si="4"/>
        <v>0</v>
      </c>
      <c r="AM10" s="43"/>
      <c r="AN10" s="40"/>
      <c r="AO10" s="41"/>
      <c r="AP10" s="39"/>
      <c r="AQ10" s="39"/>
      <c r="AR10" s="41">
        <f t="shared" si="3"/>
        <v>0</v>
      </c>
      <c r="AS10" s="39"/>
      <c r="AT10" s="44"/>
      <c r="AU10" s="41">
        <f t="shared" si="0"/>
        <v>0</v>
      </c>
      <c r="AV10" s="62"/>
      <c r="AW10" s="62"/>
      <c r="AX10" s="62">
        <f t="shared" si="1"/>
        <v>0</v>
      </c>
      <c r="AY10" s="42">
        <f t="shared" si="2"/>
        <v>0</v>
      </c>
      <c r="AZ10" s="7"/>
      <c r="BA10" s="7"/>
    </row>
    <row r="11" spans="1:53" ht="15" thickBot="1">
      <c r="A11" s="36" t="s">
        <v>8</v>
      </c>
      <c r="B11" s="37"/>
      <c r="C11" s="37"/>
      <c r="D11" s="45"/>
      <c r="E11" s="37"/>
      <c r="F11" s="37"/>
      <c r="G11" s="37"/>
      <c r="H11" s="37"/>
      <c r="I11" s="37"/>
      <c r="J11" s="37"/>
      <c r="K11" s="37"/>
      <c r="L11" s="37"/>
      <c r="M11" s="37"/>
      <c r="N11" s="45"/>
      <c r="O11" s="37"/>
      <c r="P11" s="37"/>
      <c r="Q11" s="37"/>
      <c r="R11" s="37"/>
      <c r="S11" s="32"/>
      <c r="T11" s="32"/>
      <c r="U11" s="32"/>
      <c r="V11" s="37"/>
      <c r="W11" s="37"/>
      <c r="X11" s="37"/>
      <c r="Y11" s="37"/>
      <c r="Z11" s="32"/>
      <c r="AA11" s="102"/>
      <c r="AB11" s="102"/>
      <c r="AC11" s="102"/>
      <c r="AD11" s="102"/>
      <c r="AE11" s="102"/>
      <c r="AF11" s="37"/>
      <c r="AG11" s="37"/>
      <c r="AH11" s="37"/>
      <c r="AI11" s="37"/>
      <c r="AJ11" s="37"/>
      <c r="AK11" s="37"/>
      <c r="AL11" s="69">
        <f t="shared" si="4"/>
        <v>0</v>
      </c>
      <c r="AM11" s="43"/>
      <c r="AN11" s="40"/>
      <c r="AO11" s="41"/>
      <c r="AP11" s="39"/>
      <c r="AQ11" s="39"/>
      <c r="AR11" s="41">
        <f t="shared" si="3"/>
        <v>0</v>
      </c>
      <c r="AS11" s="39"/>
      <c r="AT11" s="37"/>
      <c r="AU11" s="41">
        <f t="shared" si="0"/>
        <v>0</v>
      </c>
      <c r="AV11" s="62"/>
      <c r="AW11" s="62"/>
      <c r="AX11" s="62">
        <f t="shared" si="1"/>
        <v>0</v>
      </c>
      <c r="AY11" s="42">
        <f t="shared" si="2"/>
        <v>0</v>
      </c>
      <c r="AZ11" s="7"/>
      <c r="BA11" s="7"/>
    </row>
    <row r="12" spans="1:53" ht="15" thickBot="1">
      <c r="A12" s="36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2"/>
      <c r="T12" s="32"/>
      <c r="U12" s="32"/>
      <c r="V12" s="37"/>
      <c r="W12" s="37"/>
      <c r="X12" s="37"/>
      <c r="Y12" s="37"/>
      <c r="Z12" s="32"/>
      <c r="AA12" s="102"/>
      <c r="AB12" s="102"/>
      <c r="AC12" s="102"/>
      <c r="AD12" s="102"/>
      <c r="AE12" s="102"/>
      <c r="AF12" s="37"/>
      <c r="AG12" s="37"/>
      <c r="AH12" s="37"/>
      <c r="AI12" s="37"/>
      <c r="AJ12" s="37"/>
      <c r="AK12" s="37"/>
      <c r="AL12" s="69">
        <f t="shared" si="4"/>
        <v>0</v>
      </c>
      <c r="AM12" s="44"/>
      <c r="AN12" s="40"/>
      <c r="AO12" s="41"/>
      <c r="AP12" s="46"/>
      <c r="AQ12" s="46"/>
      <c r="AR12" s="41">
        <f>AP12+AQ12</f>
        <v>0</v>
      </c>
      <c r="AS12" s="46"/>
      <c r="AT12" s="37"/>
      <c r="AU12" s="41">
        <f>AS12+AT12</f>
        <v>0</v>
      </c>
      <c r="AV12" s="62"/>
      <c r="AW12" s="62"/>
      <c r="AX12" s="62">
        <f>AV12+AW12</f>
        <v>0</v>
      </c>
      <c r="AY12" s="42">
        <f>AL12+AO12+AR12+AU12+AX12</f>
        <v>0</v>
      </c>
      <c r="AZ12" s="7"/>
      <c r="BA12" s="7"/>
    </row>
    <row r="13" spans="1:53" ht="15" thickBot="1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2"/>
      <c r="T13" s="32"/>
      <c r="U13" s="32"/>
      <c r="V13" s="37"/>
      <c r="W13" s="37"/>
      <c r="X13" s="37"/>
      <c r="Y13" s="37"/>
      <c r="Z13" s="32"/>
      <c r="AA13" s="102"/>
      <c r="AB13" s="102"/>
      <c r="AC13" s="102"/>
      <c r="AD13" s="102"/>
      <c r="AE13" s="102"/>
      <c r="AF13" s="37"/>
      <c r="AG13" s="37"/>
      <c r="AH13" s="37"/>
      <c r="AI13" s="37"/>
      <c r="AJ13" s="37"/>
      <c r="AK13" s="37"/>
      <c r="AL13" s="69">
        <f t="shared" si="4"/>
        <v>0</v>
      </c>
      <c r="AM13" s="43"/>
      <c r="AN13" s="40"/>
      <c r="AO13" s="41"/>
      <c r="AP13" s="43"/>
      <c r="AQ13" s="43"/>
      <c r="AR13" s="41">
        <f>AP13+AQ13</f>
        <v>0</v>
      </c>
      <c r="AS13" s="46"/>
      <c r="AT13" s="37"/>
      <c r="AU13" s="41">
        <f>AS13+AT13</f>
        <v>0</v>
      </c>
      <c r="AV13" s="62"/>
      <c r="AW13" s="62"/>
      <c r="AX13" s="62">
        <f>AV13+AW13</f>
        <v>0</v>
      </c>
      <c r="AY13" s="42">
        <f>AL13+AO13+AR13+AU13+AX13</f>
        <v>0</v>
      </c>
      <c r="AZ13" s="7"/>
      <c r="BA13" s="7"/>
    </row>
    <row r="14" spans="1:53" ht="15" thickBot="1">
      <c r="A14" s="36" t="s">
        <v>11</v>
      </c>
      <c r="B14" s="3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37"/>
      <c r="S14" s="32"/>
      <c r="T14" s="32"/>
      <c r="U14" s="32"/>
      <c r="V14" s="37"/>
      <c r="W14" s="37"/>
      <c r="X14" s="37"/>
      <c r="Y14" s="37"/>
      <c r="Z14" s="32"/>
      <c r="AA14" s="102"/>
      <c r="AB14" s="102"/>
      <c r="AC14" s="102"/>
      <c r="AD14" s="102"/>
      <c r="AE14" s="102"/>
      <c r="AF14" s="37"/>
      <c r="AG14" s="37"/>
      <c r="AH14" s="37"/>
      <c r="AI14" s="37"/>
      <c r="AJ14" s="37"/>
      <c r="AK14" s="37"/>
      <c r="AL14" s="69">
        <f t="shared" si="4"/>
        <v>0</v>
      </c>
      <c r="AM14" s="43"/>
      <c r="AN14" s="40"/>
      <c r="AO14" s="41"/>
      <c r="AP14" s="43"/>
      <c r="AQ14" s="39"/>
      <c r="AR14" s="41">
        <f>AP14+AQ14</f>
        <v>0</v>
      </c>
      <c r="AS14" s="41"/>
      <c r="AT14" s="47"/>
      <c r="AU14" s="43">
        <f>AS14+AT14</f>
        <v>0</v>
      </c>
      <c r="AV14" s="63"/>
      <c r="AW14" s="63"/>
      <c r="AX14" s="62">
        <f>AV14+AW14</f>
        <v>0</v>
      </c>
      <c r="AY14" s="42">
        <f>AL14+AO14+AR14+AU14+AX14</f>
        <v>0</v>
      </c>
      <c r="AZ14" s="7"/>
      <c r="BA14" s="7"/>
    </row>
    <row r="15" spans="1:53" ht="15" thickBot="1">
      <c r="A15" s="36" t="s">
        <v>12</v>
      </c>
      <c r="B15" s="90"/>
      <c r="C15" s="90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2"/>
      <c r="T15" s="32"/>
      <c r="U15" s="32"/>
      <c r="V15" s="37"/>
      <c r="W15" s="37"/>
      <c r="X15" s="37"/>
      <c r="Y15" s="37"/>
      <c r="Z15" s="32"/>
      <c r="AA15" s="102"/>
      <c r="AB15" s="102"/>
      <c r="AC15" s="102"/>
      <c r="AD15" s="102"/>
      <c r="AE15" s="102"/>
      <c r="AF15" s="37"/>
      <c r="AG15" s="37"/>
      <c r="AH15" s="37"/>
      <c r="AI15" s="37"/>
      <c r="AJ15" s="37"/>
      <c r="AK15" s="37"/>
      <c r="AL15" s="69">
        <f t="shared" si="4"/>
        <v>0</v>
      </c>
      <c r="AM15" s="43"/>
      <c r="AN15" s="40"/>
      <c r="AO15" s="41"/>
      <c r="AP15" s="39"/>
      <c r="AQ15" s="39"/>
      <c r="AR15" s="41">
        <f>AP15+AQ15</f>
        <v>0</v>
      </c>
      <c r="AS15" s="39"/>
      <c r="AT15" s="37"/>
      <c r="AU15" s="43">
        <f>AS15+AT15</f>
        <v>0</v>
      </c>
      <c r="AV15" s="63"/>
      <c r="AW15" s="63"/>
      <c r="AX15" s="62">
        <f>AV15+AW15</f>
        <v>0</v>
      </c>
      <c r="AY15" s="42">
        <f>AL15+AO15+AR15+AU15+AX15</f>
        <v>0</v>
      </c>
      <c r="AZ15" s="7"/>
      <c r="BA15" s="7"/>
    </row>
    <row r="16" spans="1:53" ht="15" thickBot="1">
      <c r="A16" s="36" t="s">
        <v>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/>
      <c r="T16" s="32"/>
      <c r="U16" s="32"/>
      <c r="V16" s="37"/>
      <c r="W16" s="37"/>
      <c r="X16" s="37"/>
      <c r="Y16" s="37"/>
      <c r="Z16" s="32"/>
      <c r="AA16" s="102"/>
      <c r="AB16" s="102"/>
      <c r="AC16" s="102"/>
      <c r="AD16" s="102"/>
      <c r="AE16" s="102"/>
      <c r="AF16" s="37"/>
      <c r="AG16" s="37"/>
      <c r="AH16" s="37"/>
      <c r="AI16" s="37"/>
      <c r="AJ16" s="37"/>
      <c r="AK16" s="37"/>
      <c r="AL16" s="69">
        <f t="shared" si="4"/>
        <v>0</v>
      </c>
      <c r="AM16" s="43"/>
      <c r="AN16" s="40"/>
      <c r="AO16" s="41"/>
      <c r="AP16" s="39"/>
      <c r="AQ16" s="39"/>
      <c r="AR16" s="41">
        <f>AP16+AQ16</f>
        <v>0</v>
      </c>
      <c r="AS16" s="39"/>
      <c r="AT16" s="37"/>
      <c r="AU16" s="43">
        <f>AS16+AT16</f>
        <v>0</v>
      </c>
      <c r="AV16" s="63"/>
      <c r="AW16" s="63"/>
      <c r="AX16" s="62">
        <f>AV16+AW16</f>
        <v>0</v>
      </c>
      <c r="AY16" s="42">
        <f>AL16+AO16+AR16+AU16+AX16</f>
        <v>0</v>
      </c>
      <c r="AZ16" s="7"/>
      <c r="BA16" s="7"/>
    </row>
    <row r="17" spans="1:53" s="6" customFormat="1" ht="15" thickBot="1">
      <c r="A17" s="57" t="s">
        <v>0</v>
      </c>
      <c r="B17" s="58">
        <f aca="true" t="shared" si="5" ref="B17:AM17">SUM(B5:B16)</f>
        <v>132782.36</v>
      </c>
      <c r="C17" s="58">
        <f t="shared" si="5"/>
        <v>275838.13</v>
      </c>
      <c r="D17" s="58">
        <f t="shared" si="5"/>
        <v>1333999.68</v>
      </c>
      <c r="E17" s="58">
        <f t="shared" si="5"/>
        <v>5771.17</v>
      </c>
      <c r="F17" s="58">
        <f t="shared" si="5"/>
        <v>51199.11</v>
      </c>
      <c r="G17" s="58">
        <f t="shared" si="5"/>
        <v>803469.54</v>
      </c>
      <c r="H17" s="58">
        <f t="shared" si="5"/>
        <v>925.4</v>
      </c>
      <c r="I17" s="78">
        <f t="shared" si="5"/>
        <v>118520.73</v>
      </c>
      <c r="J17" s="78">
        <f t="shared" si="5"/>
        <v>13844.83</v>
      </c>
      <c r="K17" s="78">
        <f t="shared" si="5"/>
        <v>7801.200000000001</v>
      </c>
      <c r="L17" s="78">
        <f t="shared" si="5"/>
        <v>282772.06999999995</v>
      </c>
      <c r="M17" s="78">
        <f t="shared" si="5"/>
        <v>331261.61</v>
      </c>
      <c r="N17" s="78">
        <f t="shared" si="5"/>
        <v>537556.5499999999</v>
      </c>
      <c r="O17" s="78">
        <f t="shared" si="5"/>
        <v>226080.89</v>
      </c>
      <c r="P17" s="78">
        <f t="shared" si="5"/>
        <v>195626.99</v>
      </c>
      <c r="Q17" s="78">
        <f t="shared" si="5"/>
        <v>0</v>
      </c>
      <c r="R17" s="78">
        <f t="shared" si="5"/>
        <v>28001.21</v>
      </c>
      <c r="S17" s="32">
        <v>925.4</v>
      </c>
      <c r="T17" s="32">
        <v>925.4</v>
      </c>
      <c r="U17" s="32">
        <v>462.7</v>
      </c>
      <c r="V17" s="78"/>
      <c r="W17" s="78"/>
      <c r="X17" s="78"/>
      <c r="Y17" s="78"/>
      <c r="Z17" s="32">
        <v>5219.46</v>
      </c>
      <c r="AA17" s="102"/>
      <c r="AB17" s="102"/>
      <c r="AC17" s="102"/>
      <c r="AD17" s="102"/>
      <c r="AE17" s="102"/>
      <c r="AF17" s="78">
        <f>SUM(AF5:AF16)</f>
        <v>145496.93</v>
      </c>
      <c r="AG17" s="78">
        <f>SUM(AG5:AG16)</f>
        <v>263363.67000000004</v>
      </c>
      <c r="AH17" s="78">
        <f t="shared" si="5"/>
        <v>1030.16</v>
      </c>
      <c r="AI17" s="78">
        <f t="shared" si="5"/>
        <v>0</v>
      </c>
      <c r="AJ17" s="78">
        <f t="shared" si="5"/>
        <v>0</v>
      </c>
      <c r="AK17" s="78"/>
      <c r="AL17" s="69">
        <f>SUM(AL5:AL16)</f>
        <v>4800963.010000001</v>
      </c>
      <c r="AM17" s="79">
        <f t="shared" si="5"/>
        <v>0</v>
      </c>
      <c r="AN17" s="80" t="s">
        <v>24</v>
      </c>
      <c r="AO17" s="81">
        <f aca="true" t="shared" si="6" ref="AO17:AU17">SUM(AO5:AO16)</f>
        <v>0</v>
      </c>
      <c r="AP17" s="81">
        <f t="shared" si="6"/>
        <v>0</v>
      </c>
      <c r="AQ17" s="81">
        <f t="shared" si="6"/>
        <v>0</v>
      </c>
      <c r="AR17" s="81">
        <f t="shared" si="6"/>
        <v>0</v>
      </c>
      <c r="AS17" s="81">
        <f t="shared" si="6"/>
        <v>0</v>
      </c>
      <c r="AT17" s="58">
        <f t="shared" si="6"/>
        <v>0</v>
      </c>
      <c r="AU17" s="59">
        <f t="shared" si="6"/>
        <v>0</v>
      </c>
      <c r="AV17" s="64"/>
      <c r="AW17" s="64"/>
      <c r="AX17" s="64">
        <f>SUM(AX5:AX16)</f>
        <v>0</v>
      </c>
      <c r="AY17" s="48">
        <f>SUM(AY5:AY16)</f>
        <v>4800963.010000001</v>
      </c>
      <c r="AZ17" s="16"/>
      <c r="BA17" s="7"/>
    </row>
    <row r="18" spans="1:53" ht="14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L18" s="6"/>
      <c r="AM18" s="7"/>
      <c r="AN18" s="118" t="s">
        <v>63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7"/>
      <c r="BA18" s="7"/>
    </row>
    <row r="19" spans="1:53" ht="14.25">
      <c r="A19" s="10"/>
      <c r="B19" s="20"/>
      <c r="C19" s="10"/>
      <c r="D19" s="11"/>
      <c r="E19" s="12"/>
      <c r="F19" s="12"/>
      <c r="G19" s="12"/>
      <c r="H19" s="12"/>
      <c r="I19" s="75"/>
      <c r="J19" s="76"/>
      <c r="K19" s="76"/>
      <c r="L19" s="76"/>
      <c r="M19" s="76"/>
      <c r="N19" s="76"/>
      <c r="O19" s="76"/>
      <c r="P19" s="76"/>
      <c r="Q19" s="77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L19" s="7"/>
      <c r="AM19" s="8"/>
      <c r="AZ19" s="8"/>
      <c r="BA19" s="7"/>
    </row>
    <row r="20" spans="1:53" ht="14.25">
      <c r="A20" s="10"/>
      <c r="B20" s="20"/>
      <c r="C20" s="10"/>
      <c r="D20" s="11"/>
      <c r="E20" s="12"/>
      <c r="F20" s="12"/>
      <c r="G20" s="12"/>
      <c r="H20" s="12"/>
      <c r="I20" s="75"/>
      <c r="J20" s="76"/>
      <c r="K20" s="76"/>
      <c r="L20" s="76"/>
      <c r="M20" s="76"/>
      <c r="N20" s="76"/>
      <c r="O20" s="76"/>
      <c r="P20" s="76"/>
      <c r="Q20" s="77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L20" s="55"/>
      <c r="AM20" s="8"/>
      <c r="AZ20" s="8"/>
      <c r="BA20" s="55"/>
    </row>
    <row r="21" spans="1:53" ht="14.25">
      <c r="A21" s="10"/>
      <c r="B21" s="20"/>
      <c r="C21" s="10"/>
      <c r="D21" s="11"/>
      <c r="E21" s="12"/>
      <c r="F21" s="12"/>
      <c r="G21" s="12"/>
      <c r="H21" s="12"/>
      <c r="I21" s="77"/>
      <c r="J21" s="77"/>
      <c r="K21" s="77"/>
      <c r="L21" s="77"/>
      <c r="M21" s="77"/>
      <c r="N21" s="77"/>
      <c r="O21" s="77"/>
      <c r="P21" s="77"/>
      <c r="Q21" s="7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L21" s="55"/>
      <c r="AM21" s="8"/>
      <c r="AZ21" s="8"/>
      <c r="BA21" s="55"/>
    </row>
    <row r="22" spans="38:53" ht="14.25">
      <c r="AL22" s="7"/>
      <c r="AM22" s="8"/>
      <c r="AN22" s="19"/>
      <c r="AO22" s="60"/>
      <c r="AP22" s="19"/>
      <c r="AQ22" s="19"/>
      <c r="AR22" s="19"/>
      <c r="AS22" s="60"/>
      <c r="AU22" s="6"/>
      <c r="AZ22" s="7"/>
      <c r="BA22" s="7"/>
    </row>
    <row r="23" spans="38:53" ht="14.25">
      <c r="AL23" s="21"/>
      <c r="AM23" s="8"/>
      <c r="AN23" s="60"/>
      <c r="AO23" s="19"/>
      <c r="AP23" s="60"/>
      <c r="AQ23" s="19"/>
      <c r="AR23" s="19"/>
      <c r="AS23" s="60"/>
      <c r="AZ23" s="7"/>
      <c r="BA23" s="7"/>
    </row>
    <row r="24" spans="38:53" ht="14.25">
      <c r="AL24" s="6"/>
      <c r="AM24" s="8"/>
      <c r="AZ24" s="13"/>
      <c r="BA24" s="7"/>
    </row>
    <row r="25" spans="39:53" ht="14.25">
      <c r="AM25" s="21"/>
      <c r="AZ25" s="13"/>
      <c r="BA25" s="7"/>
    </row>
    <row r="26" spans="1:53" ht="12.75" customHeight="1">
      <c r="A26" s="23"/>
      <c r="B26" s="23"/>
      <c r="C26" s="23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G26" s="66"/>
      <c r="AH26" s="84" t="s">
        <v>44</v>
      </c>
      <c r="AI26" s="84"/>
      <c r="AL26" s="3"/>
      <c r="AM26" s="84"/>
      <c r="AN26" s="84"/>
      <c r="AR26" s="86"/>
      <c r="AU26" s="85"/>
      <c r="AV26" s="86"/>
      <c r="AW26" s="85"/>
      <c r="AX26" s="85"/>
      <c r="AZ26" s="6"/>
      <c r="BA26" s="7"/>
    </row>
    <row r="27" spans="1:53" s="27" customFormat="1" ht="12.75" customHeight="1">
      <c r="A27" s="23"/>
      <c r="B27" s="22"/>
      <c r="C27" s="24"/>
      <c r="D27" s="25"/>
      <c r="E27" s="26"/>
      <c r="F27" s="26"/>
      <c r="G27" s="26"/>
      <c r="H27" s="26"/>
      <c r="I27" s="24"/>
      <c r="J27" s="22"/>
      <c r="K27" s="22"/>
      <c r="M27" s="26"/>
      <c r="N27" s="26"/>
      <c r="O27" s="26"/>
      <c r="P27" s="2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G27" s="66"/>
      <c r="AH27" s="84" t="s">
        <v>43</v>
      </c>
      <c r="AI27" s="84"/>
      <c r="AM27" s="84"/>
      <c r="AN27" s="84"/>
      <c r="AR27" s="88"/>
      <c r="AU27" s="85"/>
      <c r="AV27" s="87"/>
      <c r="AW27" s="85"/>
      <c r="AX27" s="85"/>
      <c r="AZ27" s="28"/>
      <c r="BA27" s="29"/>
    </row>
    <row r="28" spans="1:53" s="27" customFormat="1" ht="12.75" customHeight="1">
      <c r="A28" s="24"/>
      <c r="B28" s="22"/>
      <c r="C28" s="24"/>
      <c r="D28" s="25"/>
      <c r="E28" s="26"/>
      <c r="F28" s="26"/>
      <c r="G28" s="26"/>
      <c r="H28" s="26"/>
      <c r="I28" s="24"/>
      <c r="J28" s="22"/>
      <c r="K28" s="22"/>
      <c r="M28" s="26"/>
      <c r="N28" s="26"/>
      <c r="O28" s="26"/>
      <c r="P28" s="2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G28" s="66"/>
      <c r="AH28" s="84" t="s">
        <v>45</v>
      </c>
      <c r="AI28" s="84"/>
      <c r="AM28" s="84"/>
      <c r="AN28" s="84"/>
      <c r="AR28" s="88"/>
      <c r="AU28" s="85"/>
      <c r="AV28" s="87"/>
      <c r="AW28" s="85"/>
      <c r="AX28" s="85"/>
      <c r="AZ28" s="28"/>
      <c r="BA28" s="29"/>
    </row>
    <row r="29" spans="1:53" s="27" customFormat="1" ht="12.75" customHeight="1">
      <c r="A29" s="22"/>
      <c r="B29" s="22"/>
      <c r="C29" s="22"/>
      <c r="D29" s="25"/>
      <c r="E29" s="26"/>
      <c r="F29" s="26"/>
      <c r="G29" s="26"/>
      <c r="H29" s="26"/>
      <c r="I29" s="24"/>
      <c r="J29" s="22"/>
      <c r="K29" s="22"/>
      <c r="M29" s="26"/>
      <c r="N29" s="26"/>
      <c r="O29" s="26"/>
      <c r="P29" s="26"/>
      <c r="Q29" s="50"/>
      <c r="R29" s="50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72"/>
      <c r="AI29" s="74"/>
      <c r="AL29" s="73"/>
      <c r="AM29" s="84"/>
      <c r="AN29" s="84"/>
      <c r="AR29" s="87"/>
      <c r="AU29" s="85"/>
      <c r="AV29" s="87"/>
      <c r="AW29" s="85"/>
      <c r="AX29" s="85"/>
      <c r="AZ29" s="28"/>
      <c r="BA29" s="29"/>
    </row>
    <row r="30" spans="1:53" s="27" customFormat="1" ht="13.5" customHeight="1">
      <c r="A30" s="22"/>
      <c r="B30" s="22"/>
      <c r="C30" s="30"/>
      <c r="D30" s="25"/>
      <c r="E30" s="26"/>
      <c r="F30" s="26"/>
      <c r="G30" s="26"/>
      <c r="H30" s="26"/>
      <c r="I30" s="28"/>
      <c r="J30" s="22"/>
      <c r="K30" s="22"/>
      <c r="M30" s="26"/>
      <c r="N30" s="26"/>
      <c r="O30" s="26"/>
      <c r="P30" s="26"/>
      <c r="Q30" s="50"/>
      <c r="R30" s="50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50"/>
      <c r="AI30" s="50"/>
      <c r="AJ30" s="50"/>
      <c r="AK30" s="67"/>
      <c r="AL30" s="54"/>
      <c r="AM30" s="50"/>
      <c r="AN30" s="50"/>
      <c r="AO30" s="50"/>
      <c r="AP30" s="50"/>
      <c r="AQ30" s="52"/>
      <c r="AR30" s="52"/>
      <c r="AS30" s="56"/>
      <c r="AU30" s="56"/>
      <c r="AV30" s="56"/>
      <c r="AW30" s="56"/>
      <c r="AX30" s="56"/>
      <c r="AZ30" s="29"/>
      <c r="BA30" s="28"/>
    </row>
    <row r="31" spans="2:53" ht="14.25">
      <c r="B31" s="17"/>
      <c r="C31" s="17"/>
      <c r="Q31" s="50"/>
      <c r="R31" s="50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50"/>
      <c r="AI31" s="50"/>
      <c r="AJ31" s="50"/>
      <c r="AK31" s="67"/>
      <c r="AL31" s="51"/>
      <c r="AM31" s="51"/>
      <c r="AN31" s="52"/>
      <c r="AO31" s="52"/>
      <c r="AP31" s="51"/>
      <c r="AQ31" s="51"/>
      <c r="AR31" s="51"/>
      <c r="AS31" s="51"/>
      <c r="AT31" s="51"/>
      <c r="AU31" s="51"/>
      <c r="AV31" s="51"/>
      <c r="AW31" s="51"/>
      <c r="AX31" s="51"/>
      <c r="AZ31" s="7"/>
      <c r="BA31" s="6"/>
    </row>
    <row r="32" spans="2:53" ht="14.25">
      <c r="B32" s="17"/>
      <c r="C32" s="18"/>
      <c r="Q32" s="50"/>
      <c r="R32" s="50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50"/>
      <c r="AI32" s="50"/>
      <c r="AJ32" s="50"/>
      <c r="AK32" s="67"/>
      <c r="AL32" s="51"/>
      <c r="AM32" s="53"/>
      <c r="AN32" s="52"/>
      <c r="AO32" s="52"/>
      <c r="AP32" s="51"/>
      <c r="AQ32" s="51"/>
      <c r="AR32" s="51"/>
      <c r="AS32" s="51"/>
      <c r="AT32" s="51"/>
      <c r="AU32" s="51"/>
      <c r="AV32" s="51"/>
      <c r="AW32" s="51"/>
      <c r="AX32" s="51"/>
      <c r="AZ32" s="7"/>
      <c r="BA32" s="6"/>
    </row>
    <row r="33" spans="2:53" ht="14.25">
      <c r="B33" s="17"/>
      <c r="D33" s="21"/>
      <c r="Q33" s="50"/>
      <c r="R33" s="50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50"/>
      <c r="AI33" s="50"/>
      <c r="AJ33" s="50"/>
      <c r="AK33" s="67"/>
      <c r="AL33" s="51"/>
      <c r="AM33" s="51"/>
      <c r="AN33" s="52"/>
      <c r="AO33" s="52"/>
      <c r="AP33" s="51"/>
      <c r="AQ33" s="51"/>
      <c r="AR33" s="51"/>
      <c r="AS33" s="51"/>
      <c r="AT33" s="51"/>
      <c r="AU33" s="51"/>
      <c r="AV33" s="51"/>
      <c r="AW33" s="51"/>
      <c r="AX33" s="51"/>
      <c r="AZ33" s="7"/>
      <c r="BA33" s="15"/>
    </row>
    <row r="34" spans="17:53" ht="14.25">
      <c r="Q34" s="50"/>
      <c r="R34" s="50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50"/>
      <c r="AI34" s="50"/>
      <c r="AJ34" s="50"/>
      <c r="AK34" s="67"/>
      <c r="AL34" s="51"/>
      <c r="AM34" s="51"/>
      <c r="AN34" s="52"/>
      <c r="AO34" s="52"/>
      <c r="AP34" s="51"/>
      <c r="AQ34" s="51"/>
      <c r="AR34" s="51"/>
      <c r="AS34" s="51"/>
      <c r="AT34" s="51"/>
      <c r="AU34" s="51"/>
      <c r="AV34" s="51"/>
      <c r="AW34" s="51"/>
      <c r="AX34" s="51"/>
      <c r="AZ34" s="7"/>
      <c r="BA34" s="6"/>
    </row>
    <row r="35" spans="17:53" ht="14.25">
      <c r="Q35" s="50"/>
      <c r="R35" s="50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50"/>
      <c r="AI35" s="50"/>
      <c r="AJ35" s="50"/>
      <c r="AK35" s="67"/>
      <c r="AL35" s="51"/>
      <c r="AM35" s="51"/>
      <c r="AN35" s="52"/>
      <c r="AO35" s="55"/>
      <c r="AP35" s="51"/>
      <c r="AQ35" s="51"/>
      <c r="AR35" s="51"/>
      <c r="AS35" s="51"/>
      <c r="AT35" s="51"/>
      <c r="AU35" s="51"/>
      <c r="AV35" s="51"/>
      <c r="AW35" s="51"/>
      <c r="AX35" s="51"/>
      <c r="AZ35" s="7"/>
      <c r="BA35" s="6"/>
    </row>
    <row r="36" spans="17:53" ht="14.25">
      <c r="Q36" s="50"/>
      <c r="R36" s="50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50"/>
      <c r="AI36" s="50"/>
      <c r="AJ36" s="50"/>
      <c r="AK36" s="67"/>
      <c r="AL36" s="51"/>
      <c r="AM36" s="51"/>
      <c r="AN36" s="51"/>
      <c r="AO36" s="55"/>
      <c r="AP36" s="51"/>
      <c r="AQ36" s="51"/>
      <c r="AR36" s="51"/>
      <c r="AS36" s="51"/>
      <c r="AT36" s="51"/>
      <c r="AU36" s="51"/>
      <c r="AV36" s="51"/>
      <c r="AW36" s="51"/>
      <c r="AX36" s="51"/>
      <c r="AZ36" s="7"/>
      <c r="BA36" s="6"/>
    </row>
    <row r="37" spans="41:53" ht="14.25">
      <c r="AO37" s="7"/>
      <c r="AZ37" s="7"/>
      <c r="BA37" s="6"/>
    </row>
  </sheetData>
  <sheetProtection/>
  <mergeCells count="29">
    <mergeCell ref="AN18:AY18"/>
    <mergeCell ref="AM2:AO2"/>
    <mergeCell ref="AS3:AS4"/>
    <mergeCell ref="B2:P2"/>
    <mergeCell ref="Q2:AL2"/>
    <mergeCell ref="AL3:AL4"/>
    <mergeCell ref="AS2:AU2"/>
    <mergeCell ref="AT3:AT4"/>
    <mergeCell ref="AV2:AX2"/>
    <mergeCell ref="AK3:AK4"/>
    <mergeCell ref="AT1:AY1"/>
    <mergeCell ref="A2:A4"/>
    <mergeCell ref="AP2:AR2"/>
    <mergeCell ref="AJ3:AJ4"/>
    <mergeCell ref="AI3:AI4"/>
    <mergeCell ref="AO3:AO4"/>
    <mergeCell ref="N1:P1"/>
    <mergeCell ref="A1:M1"/>
    <mergeCell ref="AY2:AY4"/>
    <mergeCell ref="Q1:AS1"/>
    <mergeCell ref="AQ3:AQ4"/>
    <mergeCell ref="AM3:AM4"/>
    <mergeCell ref="AP3:AP4"/>
    <mergeCell ref="AW3:AW4"/>
    <mergeCell ref="AX3:AX4"/>
    <mergeCell ref="AN3:AN4"/>
    <mergeCell ref="AR3:AR4"/>
    <mergeCell ref="AU3:AU4"/>
    <mergeCell ref="AV3:AV4"/>
  </mergeCells>
  <printOptions/>
  <pageMargins left="0.5905511811023623" right="0.31496062992125984" top="1.4173228346456694" bottom="0.7874015748031497" header="0.03937007874015748" footer="0.1968503937007874"/>
  <pageSetup orientation="landscape" paperSize="9" scale="75" r:id="rId2"/>
  <headerFooter>
    <oddHeader>&amp;C&amp;8&amp;G
GOVERNO DO ESTADO DE RONDONIA
SECRETARIA DE ESTADO DO DESENVOLVIMENTO AMBIENTAL
COORDENADORIA DE PLANEJAMENTO ADMINISTRAÇÃO E FINANÇAS
Gerência Financeira e Contábil/Divisão de Arrecadação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E7"/>
  <sheetViews>
    <sheetView zoomScalePageLayoutView="0" workbookViewId="0" topLeftCell="A1">
      <selection activeCell="E8" sqref="E8"/>
    </sheetView>
  </sheetViews>
  <sheetFormatPr defaultColWidth="9.140625" defaultRowHeight="15"/>
  <cols>
    <col min="5" max="5" width="28.8515625" style="0" customWidth="1"/>
  </cols>
  <sheetData>
    <row r="7" ht="14.25">
      <c r="E7" s="68">
        <f>720811.48-327538.53</f>
        <v>393272.94999999995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Negretti Domingues</dc:creator>
  <cp:keywords/>
  <dc:description/>
  <cp:lastModifiedBy>SEDAM</cp:lastModifiedBy>
  <cp:lastPrinted>2019-11-01T18:26:09Z</cp:lastPrinted>
  <dcterms:created xsi:type="dcterms:W3CDTF">2012-03-07T12:49:10Z</dcterms:created>
  <dcterms:modified xsi:type="dcterms:W3CDTF">2021-04-01T21:37:12Z</dcterms:modified>
  <cp:category/>
  <cp:version/>
  <cp:contentType/>
  <cp:contentStatus/>
</cp:coreProperties>
</file>